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mc:AlternateContent xmlns:mc="http://schemas.openxmlformats.org/markup-compatibility/2006">
    <mc:Choice Requires="x15">
      <x15ac:absPath xmlns:x15ac="http://schemas.microsoft.com/office/spreadsheetml/2010/11/ac" url="\\192.168.55.254\server\10_【委】中小企業子ども・子育て支援環境整備助成事業\★-2チェックリスト\"/>
    </mc:Choice>
  </mc:AlternateContent>
  <xr:revisionPtr revIDLastSave="0" documentId="13_ncr:1_{670CD61D-3E9A-4D18-9498-2F8ED02DDAAC}" xr6:coauthVersionLast="47" xr6:coauthVersionMax="47" xr10:uidLastSave="{00000000-0000-0000-0000-000000000000}"/>
  <bookViews>
    <workbookView xWindow="-120" yWindow="-120" windowWidth="29040" windowHeight="15720" xr2:uid="{00000000-000D-0000-FFFF-FFFF00000000}"/>
  </bookViews>
  <sheets>
    <sheet name="判定シート" sheetId="3" r:id="rId1"/>
    <sheet name="WORK" sheetId="1" state="hidden" r:id="rId2"/>
  </sheets>
  <definedNames>
    <definedName name="_xlnm.Print_Area" localSheetId="0">判定シート!$A$2:$T$25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5" i="1" l="1"/>
  <c r="I5" i="3" s="1"/>
  <c r="V20" i="1"/>
  <c r="AB12" i="1"/>
  <c r="AB6" i="1"/>
  <c r="AB7" i="1"/>
  <c r="AB8" i="1"/>
  <c r="AB9" i="1"/>
  <c r="AB10" i="1"/>
  <c r="AB11" i="1"/>
  <c r="AB13" i="1"/>
  <c r="AB14" i="1"/>
  <c r="AB15" i="1"/>
  <c r="AB16" i="1"/>
  <c r="AB17" i="1"/>
  <c r="AB18" i="1"/>
  <c r="AB19" i="1"/>
  <c r="AB20" i="1"/>
  <c r="AB5" i="1"/>
  <c r="Y6" i="1"/>
  <c r="Y7" i="1"/>
  <c r="Y8" i="1"/>
  <c r="Y9" i="1"/>
  <c r="Y10" i="1"/>
  <c r="Y11" i="1"/>
  <c r="Y12" i="1"/>
  <c r="Y13" i="1"/>
  <c r="Y14" i="1"/>
  <c r="Y15" i="1"/>
  <c r="Y16" i="1"/>
  <c r="Y17" i="1"/>
  <c r="Y18" i="1"/>
  <c r="Y19" i="1"/>
  <c r="Y20" i="1"/>
  <c r="Y5" i="1"/>
  <c r="V6" i="1"/>
  <c r="V7" i="1"/>
  <c r="V8" i="1"/>
  <c r="V9" i="1"/>
  <c r="V10" i="1"/>
  <c r="V11" i="1"/>
  <c r="V12" i="1"/>
  <c r="V13" i="1"/>
  <c r="V14" i="1"/>
  <c r="V15" i="1"/>
  <c r="V16" i="1"/>
  <c r="V17" i="1"/>
  <c r="V18" i="1"/>
  <c r="V19" i="1"/>
  <c r="V5" i="1"/>
  <c r="D16" i="1"/>
  <c r="B16" i="1"/>
  <c r="M11" i="1"/>
  <c r="K11" i="1"/>
  <c r="I11" i="1"/>
  <c r="F11" i="1"/>
  <c r="D11" i="1"/>
  <c r="B11" i="1"/>
  <c r="D5" i="1"/>
  <c r="F5" i="1"/>
  <c r="B5" i="1"/>
  <c r="V3" i="1" l="1"/>
  <c r="B6" i="1" s="1"/>
  <c r="B17" i="1"/>
  <c r="AB3" i="1"/>
  <c r="I12" i="1" s="1"/>
  <c r="B28" i="1" s="1"/>
  <c r="Y3" i="1"/>
  <c r="B12" i="1" s="1"/>
  <c r="C23" i="1" l="1"/>
  <c r="C24" i="1"/>
  <c r="D28" i="1"/>
  <c r="C37" i="1" s="1"/>
  <c r="C28" i="1"/>
  <c r="C38" i="1" l="1"/>
  <c r="B25" i="3" s="1"/>
  <c r="B24" i="3"/>
  <c r="C36" i="1"/>
  <c r="B23" i="3" s="1"/>
  <c r="D23" i="1"/>
  <c r="I16" i="1"/>
  <c r="I14" i="3" s="1"/>
  <c r="K16" i="1"/>
  <c r="K14" i="3" s="1"/>
  <c r="B18" i="3"/>
  <c r="C32" i="1" l="1"/>
  <c r="C33" i="1"/>
  <c r="B8" i="3"/>
  <c r="D32" i="1" l="1"/>
  <c r="B22" i="3" s="1"/>
</calcChain>
</file>

<file path=xl/sharedStrings.xml><?xml version="1.0" encoding="utf-8"?>
<sst xmlns="http://schemas.openxmlformats.org/spreadsheetml/2006/main" count="173" uniqueCount="94">
  <si>
    <t>くるみん認定日</t>
    <rPh sb="4" eb="7">
      <t>ニンテイビ</t>
    </rPh>
    <phoneticPr fontId="1"/>
  </si>
  <si>
    <t>会計年度</t>
    <rPh sb="0" eb="4">
      <t>カイケイネンド</t>
    </rPh>
    <phoneticPr fontId="1"/>
  </si>
  <si>
    <t>～</t>
    <phoneticPr fontId="1"/>
  </si>
  <si>
    <t>計画期間</t>
    <rPh sb="0" eb="4">
      <t>ケイカクキカン</t>
    </rPh>
    <phoneticPr fontId="1"/>
  </si>
  <si>
    <t>西暦和暦一覧</t>
    <rPh sb="0" eb="2">
      <t>セイレキ</t>
    </rPh>
    <rPh sb="2" eb="4">
      <t>ワレキ</t>
    </rPh>
    <rPh sb="4" eb="6">
      <t>イチラン</t>
    </rPh>
    <phoneticPr fontId="1"/>
  </si>
  <si>
    <t>くるみん認定取得確認</t>
    <rPh sb="4" eb="6">
      <t>ニンテイ</t>
    </rPh>
    <rPh sb="6" eb="10">
      <t>シュトクカクニン</t>
    </rPh>
    <phoneticPr fontId="1"/>
  </si>
  <si>
    <t>くるみん認定対象期間</t>
    <rPh sb="4" eb="6">
      <t>ニンテイ</t>
    </rPh>
    <rPh sb="6" eb="8">
      <t>タイショウ</t>
    </rPh>
    <rPh sb="8" eb="10">
      <t>キカン</t>
    </rPh>
    <phoneticPr fontId="1"/>
  </si>
  <si>
    <t>属する会計年度の確認</t>
    <rPh sb="0" eb="1">
      <t>ゾク</t>
    </rPh>
    <rPh sb="3" eb="7">
      <t>カイケイネンド</t>
    </rPh>
    <rPh sb="8" eb="10">
      <t>カクニン</t>
    </rPh>
    <phoneticPr fontId="1"/>
  </si>
  <si>
    <t>令和3年度取得</t>
    <rPh sb="0" eb="2">
      <t>レイワ</t>
    </rPh>
    <rPh sb="3" eb="5">
      <t>ネンド</t>
    </rPh>
    <rPh sb="5" eb="7">
      <t>シュトク</t>
    </rPh>
    <phoneticPr fontId="1"/>
  </si>
  <si>
    <t>令和4年度取得</t>
    <rPh sb="0" eb="2">
      <t>レイワ</t>
    </rPh>
    <rPh sb="3" eb="5">
      <t>ネンド</t>
    </rPh>
    <rPh sb="5" eb="7">
      <t>シュトク</t>
    </rPh>
    <phoneticPr fontId="1"/>
  </si>
  <si>
    <t>行動計画終了日の属する事業年度の末日</t>
    <phoneticPr fontId="1"/>
  </si>
  <si>
    <t>くるみん認定取得</t>
    <rPh sb="6" eb="8">
      <t>シュトク</t>
    </rPh>
    <phoneticPr fontId="1"/>
  </si>
  <si>
    <t>以降であること</t>
    <rPh sb="0" eb="2">
      <t>イコウ</t>
    </rPh>
    <phoneticPr fontId="1"/>
  </si>
  <si>
    <t>work</t>
    <phoneticPr fontId="1"/>
  </si>
  <si>
    <t>です</t>
    <phoneticPr fontId="1"/>
  </si>
  <si>
    <t>助成金要件の対象か</t>
    <rPh sb="0" eb="3">
      <t>ジョセイキン</t>
    </rPh>
    <rPh sb="3" eb="5">
      <t>ヨウケン</t>
    </rPh>
    <rPh sb="6" eb="8">
      <t>タイショウ</t>
    </rPh>
    <phoneticPr fontId="1"/>
  </si>
  <si>
    <t>①</t>
    <phoneticPr fontId="1"/>
  </si>
  <si>
    <t>くるみん認定日を入力してください</t>
    <phoneticPr fontId="1"/>
  </si>
  <si>
    <t>②</t>
    <phoneticPr fontId="1"/>
  </si>
  <si>
    <t>行動計画期間を入力してください</t>
    <phoneticPr fontId="1"/>
  </si>
  <si>
    <t>御社の会計（事業）年度を入力してください</t>
  </si>
  <si>
    <t>令和3年度取得か？</t>
    <phoneticPr fontId="1"/>
  </si>
  <si>
    <t>令和4年度取得か？</t>
    <phoneticPr fontId="1"/>
  </si>
  <si>
    <t>申請要件の設定</t>
    <rPh sb="5" eb="7">
      <t>セッテイ</t>
    </rPh>
    <phoneticPr fontId="1"/>
  </si>
  <si>
    <t>月</t>
    <rPh sb="0" eb="1">
      <t>ツキ</t>
    </rPh>
    <phoneticPr fontId="1"/>
  </si>
  <si>
    <t>日</t>
    <rPh sb="0" eb="1">
      <t>ヒ</t>
    </rPh>
    <phoneticPr fontId="1"/>
  </si>
  <si>
    <t>このくるみん認定を受けた</t>
    <phoneticPr fontId="1"/>
  </si>
  <si>
    <t>行動計画終了日の属する事業年度の末日は</t>
    <phoneticPr fontId="1"/>
  </si>
  <si>
    <t>申請要件は</t>
    <phoneticPr fontId="1"/>
  </si>
  <si>
    <t>事業年度末日以降に認定されているか</t>
    <rPh sb="6" eb="8">
      <t>イコウ</t>
    </rPh>
    <rPh sb="9" eb="11">
      <t>ニンテイ</t>
    </rPh>
    <phoneticPr fontId="1"/>
  </si>
  <si>
    <t>解説</t>
    <rPh sb="0" eb="2">
      <t>カイセツ</t>
    </rPh>
    <phoneticPr fontId="1"/>
  </si>
  <si>
    <t>の色の箇所は毎年変更する</t>
    <rPh sb="1" eb="2">
      <t>イロ</t>
    </rPh>
    <rPh sb="3" eb="5">
      <t>カショ</t>
    </rPh>
    <rPh sb="6" eb="8">
      <t>マイトシ</t>
    </rPh>
    <rPh sb="8" eb="10">
      <t>ヘンコウ</t>
    </rPh>
    <phoneticPr fontId="1"/>
  </si>
  <si>
    <t>※正しい認定がされているか</t>
    <rPh sb="1" eb="2">
      <t>タダ</t>
    </rPh>
    <rPh sb="4" eb="6">
      <t>ニンテイ</t>
    </rPh>
    <phoneticPr fontId="1"/>
  </si>
  <si>
    <t>自動判定へ転記</t>
    <rPh sb="5" eb="7">
      <t>テンキ</t>
    </rPh>
    <phoneticPr fontId="1"/>
  </si>
  <si>
    <t>年</t>
    <rPh sb="0" eb="1">
      <t>ネン</t>
    </rPh>
    <phoneticPr fontId="1"/>
  </si>
  <si>
    <t>平成25</t>
    <rPh sb="0" eb="2">
      <t>ヘイセイ</t>
    </rPh>
    <phoneticPr fontId="1"/>
  </si>
  <si>
    <t>平成26</t>
    <rPh sb="0" eb="2">
      <t>ヘイセイ</t>
    </rPh>
    <phoneticPr fontId="1"/>
  </si>
  <si>
    <t>平成27</t>
    <rPh sb="0" eb="2">
      <t>ヘイセイ</t>
    </rPh>
    <phoneticPr fontId="1"/>
  </si>
  <si>
    <t>平成28</t>
    <rPh sb="0" eb="2">
      <t>ヘイセイ</t>
    </rPh>
    <phoneticPr fontId="1"/>
  </si>
  <si>
    <t>平成29</t>
    <rPh sb="0" eb="2">
      <t>ヘイセイ</t>
    </rPh>
    <phoneticPr fontId="1"/>
  </si>
  <si>
    <t>平成30</t>
    <rPh sb="0" eb="2">
      <t>ヘイセイ</t>
    </rPh>
    <phoneticPr fontId="1"/>
  </si>
  <si>
    <t>平成31</t>
    <rPh sb="0" eb="2">
      <t>ヘイセイ</t>
    </rPh>
    <phoneticPr fontId="1"/>
  </si>
  <si>
    <t>令和1</t>
    <rPh sb="0" eb="2">
      <t>レイワ</t>
    </rPh>
    <phoneticPr fontId="1"/>
  </si>
  <si>
    <t>令和2</t>
    <rPh sb="0" eb="2">
      <t>レイワ</t>
    </rPh>
    <phoneticPr fontId="1"/>
  </si>
  <si>
    <t>令和3</t>
    <rPh sb="0" eb="2">
      <t>レイワ</t>
    </rPh>
    <phoneticPr fontId="1"/>
  </si>
  <si>
    <t>令和4</t>
    <rPh sb="0" eb="2">
      <t>レイワ</t>
    </rPh>
    <phoneticPr fontId="1"/>
  </si>
  <si>
    <t>令和5</t>
    <rPh sb="0" eb="2">
      <t>レイワ</t>
    </rPh>
    <phoneticPr fontId="1"/>
  </si>
  <si>
    <t>令和6</t>
    <rPh sb="0" eb="2">
      <t>レイワ</t>
    </rPh>
    <phoneticPr fontId="1"/>
  </si>
  <si>
    <t>令和7</t>
    <rPh sb="0" eb="2">
      <t>レイワ</t>
    </rPh>
    <phoneticPr fontId="1"/>
  </si>
  <si>
    <t>令和8</t>
    <rPh sb="0" eb="2">
      <t>レイワ</t>
    </rPh>
    <phoneticPr fontId="1"/>
  </si>
  <si>
    <t>令和9</t>
    <rPh sb="0" eb="2">
      <t>レイワ</t>
    </rPh>
    <phoneticPr fontId="1"/>
  </si>
  <si>
    <t>③</t>
    <phoneticPr fontId="1"/>
  </si>
  <si>
    <t>～</t>
    <phoneticPr fontId="1"/>
  </si>
  <si>
    <t>判断</t>
    <rPh sb="0" eb="2">
      <t>ハンダン</t>
    </rPh>
    <phoneticPr fontId="1"/>
  </si>
  <si>
    <t>月</t>
    <rPh sb="0" eb="1">
      <t>ツキ</t>
    </rPh>
    <phoneticPr fontId="1"/>
  </si>
  <si>
    <t>日</t>
    <rPh sb="0" eb="1">
      <t>ヒ</t>
    </rPh>
    <phoneticPr fontId="1"/>
  </si>
  <si>
    <t>計画期間（自）</t>
    <rPh sb="0" eb="4">
      <t>ケイカクキカン</t>
    </rPh>
    <rPh sb="5" eb="6">
      <t>ジ</t>
    </rPh>
    <phoneticPr fontId="1"/>
  </si>
  <si>
    <t>計画期間（至）</t>
    <rPh sb="0" eb="4">
      <t>ケイカクキカン</t>
    </rPh>
    <rPh sb="5" eb="6">
      <t>イタル</t>
    </rPh>
    <phoneticPr fontId="1"/>
  </si>
  <si>
    <t>List</t>
    <phoneticPr fontId="1"/>
  </si>
  <si>
    <t>年</t>
    <rPh sb="0" eb="1">
      <t>ネン</t>
    </rPh>
    <phoneticPr fontId="1"/>
  </si>
  <si>
    <t>入力項目</t>
    <rPh sb="0" eb="2">
      <t>ニュウリョク</t>
    </rPh>
    <rPh sb="2" eb="4">
      <t>コウモク</t>
    </rPh>
    <phoneticPr fontId="1"/>
  </si>
  <si>
    <t>くるみん認定取得年度は</t>
    <rPh sb="4" eb="6">
      <t>ニンテイ</t>
    </rPh>
    <rPh sb="6" eb="8">
      <t>シュトク</t>
    </rPh>
    <rPh sb="8" eb="10">
      <t>ネンド</t>
    </rPh>
    <phoneticPr fontId="1"/>
  </si>
  <si>
    <t>「自動判定」シートへ反映</t>
    <rPh sb="10" eb="12">
      <t>ハンエイ</t>
    </rPh>
    <phoneticPr fontId="1"/>
  </si>
  <si>
    <t>※毎年値を変更する</t>
    <rPh sb="1" eb="3">
      <t>マイトシ</t>
    </rPh>
    <rPh sb="3" eb="4">
      <t>アタイ</t>
    </rPh>
    <rPh sb="5" eb="7">
      <t>ヘンコウ</t>
    </rPh>
    <phoneticPr fontId="1"/>
  </si>
  <si>
    <t>判断の数式</t>
    <rPh sb="0" eb="2">
      <t>ハンダン</t>
    </rPh>
    <rPh sb="3" eb="5">
      <t>スウシキ</t>
    </rPh>
    <phoneticPr fontId="1"/>
  </si>
  <si>
    <t>「自動判定」シートの入力項目</t>
    <rPh sb="10" eb="12">
      <t>ニュウリョク</t>
    </rPh>
    <rPh sb="12" eb="14">
      <t>コウモク</t>
    </rPh>
    <phoneticPr fontId="1"/>
  </si>
  <si>
    <t>T列と同じ値が入力されていたら西暦をT列の値を返す、違っていたら0を返す</t>
    <rPh sb="1" eb="2">
      <t>レツ</t>
    </rPh>
    <rPh sb="3" eb="4">
      <t>オナ</t>
    </rPh>
    <rPh sb="5" eb="6">
      <t>アタイ</t>
    </rPh>
    <rPh sb="7" eb="9">
      <t>ニュウリョク</t>
    </rPh>
    <rPh sb="15" eb="17">
      <t>セイレキ</t>
    </rPh>
    <rPh sb="19" eb="20">
      <t>レツ</t>
    </rPh>
    <rPh sb="21" eb="22">
      <t>アタイ</t>
    </rPh>
    <rPh sb="23" eb="24">
      <t>カエ</t>
    </rPh>
    <rPh sb="26" eb="27">
      <t>チガ</t>
    </rPh>
    <rPh sb="34" eb="35">
      <t>カエ</t>
    </rPh>
    <phoneticPr fontId="1"/>
  </si>
  <si>
    <t>加算して入力された年を判断する</t>
    <rPh sb="0" eb="2">
      <t>カサン</t>
    </rPh>
    <rPh sb="4" eb="6">
      <t>ニュウリョク</t>
    </rPh>
    <rPh sb="9" eb="10">
      <t>ネン</t>
    </rPh>
    <rPh sb="11" eb="13">
      <t>ハンダン</t>
    </rPh>
    <phoneticPr fontId="1"/>
  </si>
  <si>
    <t>西暦日付変換</t>
    <rPh sb="0" eb="2">
      <t>セイレキ</t>
    </rPh>
    <rPh sb="2" eb="4">
      <t>ヒヅケ</t>
    </rPh>
    <rPh sb="4" eb="6">
      <t>ヘンカン</t>
    </rPh>
    <phoneticPr fontId="1"/>
  </si>
  <si>
    <t>日付変換</t>
    <rPh sb="0" eb="2">
      <t>ヒヅケ</t>
    </rPh>
    <rPh sb="2" eb="4">
      <t>ヘンカン</t>
    </rPh>
    <phoneticPr fontId="1"/>
  </si>
  <si>
    <t>自動判定シート7行目</t>
    <rPh sb="8" eb="10">
      <t>ギョウメ</t>
    </rPh>
    <phoneticPr fontId="1"/>
  </si>
  <si>
    <t>自動判定シート17行目</t>
    <rPh sb="9" eb="11">
      <t>ギョウメ</t>
    </rPh>
    <phoneticPr fontId="1"/>
  </si>
  <si>
    <t>自動判定シート21行目</t>
    <rPh sb="9" eb="11">
      <t>ギョウメ</t>
    </rPh>
    <phoneticPr fontId="1"/>
  </si>
  <si>
    <t>属する会計年度開始日：計画期間終了日と会計年度の開始日で開始年度を判断する</t>
    <rPh sb="0" eb="1">
      <t>ゾク</t>
    </rPh>
    <rPh sb="3" eb="7">
      <t>カイケイネンド</t>
    </rPh>
    <rPh sb="7" eb="10">
      <t>カイシビ</t>
    </rPh>
    <rPh sb="11" eb="15">
      <t>ケイカクキカン</t>
    </rPh>
    <rPh sb="15" eb="18">
      <t>シュウリョウビ</t>
    </rPh>
    <rPh sb="19" eb="23">
      <t>カイケイネンド</t>
    </rPh>
    <rPh sb="24" eb="26">
      <t>カイシ</t>
    </rPh>
    <rPh sb="26" eb="27">
      <t>ビ</t>
    </rPh>
    <rPh sb="28" eb="32">
      <t>カイシネンド</t>
    </rPh>
    <rPh sb="33" eb="35">
      <t>ハンダン</t>
    </rPh>
    <phoneticPr fontId="1"/>
  </si>
  <si>
    <t>会計年度末日の判断：A15から12か月プラスして1日マイナス</t>
    <rPh sb="4" eb="6">
      <t>マツジツ</t>
    </rPh>
    <rPh sb="7" eb="9">
      <t>ハンダン</t>
    </rPh>
    <rPh sb="18" eb="19">
      <t>ゲツ</t>
    </rPh>
    <rPh sb="25" eb="26">
      <t>ヒ</t>
    </rPh>
    <phoneticPr fontId="1"/>
  </si>
  <si>
    <t>令和4年度取得の判断：申請要件の条件以降か</t>
    <rPh sb="11" eb="15">
      <t>シンセイヨウケン</t>
    </rPh>
    <rPh sb="16" eb="18">
      <t>ジョウケン</t>
    </rPh>
    <rPh sb="18" eb="20">
      <t>イコウ</t>
    </rPh>
    <phoneticPr fontId="1"/>
  </si>
  <si>
    <t>認定日の入力チェック</t>
    <rPh sb="0" eb="2">
      <t>ニンテイ</t>
    </rPh>
    <rPh sb="2" eb="3">
      <t>ヒ</t>
    </rPh>
    <rPh sb="4" eb="6">
      <t>ニュウリョク</t>
    </rPh>
    <phoneticPr fontId="1"/>
  </si>
  <si>
    <t>くるみん助成金　対象事業主判定シート</t>
    <rPh sb="4" eb="7">
      <t>ジョセイキン</t>
    </rPh>
    <rPh sb="8" eb="10">
      <t>タイショウ</t>
    </rPh>
    <rPh sb="10" eb="13">
      <t>ジギョウヌシ</t>
    </rPh>
    <rPh sb="13" eb="15">
      <t>ハンテイ</t>
    </rPh>
    <phoneticPr fontId="1"/>
  </si>
  <si>
    <r>
      <rPr>
        <u val="double"/>
        <sz val="12"/>
        <color rgb="FFC00000"/>
        <rFont val="Yu Gothic"/>
        <family val="3"/>
        <charset val="128"/>
        <scheme val="minor"/>
      </rPr>
      <t>くるみん認定・くるみんプラス認定</t>
    </r>
    <r>
      <rPr>
        <sz val="12"/>
        <color theme="1"/>
        <rFont val="Yu Gothic"/>
        <family val="3"/>
        <charset val="128"/>
        <scheme val="minor"/>
      </rPr>
      <t>取得事業者の</t>
    </r>
    <phoneticPr fontId="1"/>
  </si>
  <si>
    <r>
      <rPr>
        <b/>
        <u val="double"/>
        <sz val="14"/>
        <color rgb="FFC00000"/>
        <rFont val="Yu Gothic"/>
        <family val="3"/>
        <charset val="128"/>
        <scheme val="minor"/>
      </rPr>
      <t>くるみん認定・くるみんプラス認定</t>
    </r>
    <r>
      <rPr>
        <b/>
        <sz val="14"/>
        <color theme="1"/>
        <rFont val="Yu Gothic"/>
        <family val="3"/>
        <charset val="128"/>
        <scheme val="minor"/>
      </rPr>
      <t>取得事業者用</t>
    </r>
    <rPh sb="21" eb="22">
      <t>ヨウ</t>
    </rPh>
    <phoneticPr fontId="1"/>
  </si>
  <si>
    <t>■このシートについて</t>
  </si>
  <si>
    <t>※</t>
  </si>
  <si>
    <t>セルの部分に数値を入力してください。それ以外の箇所は保護をかけており、入力できません。</t>
  </si>
  <si>
    <t>この「くるみん助成金　対象事業主判定シート」を使用することに伴う いかなる直接的・間接的な損害について、その責を負いません。</t>
    <phoneticPr fontId="1"/>
  </si>
  <si>
    <t>このシートは、Microsoft Excel 2019（Windows版）で作成しています。</t>
    <phoneticPr fontId="1"/>
  </si>
  <si>
    <t>くるみん助成金事務局</t>
    <rPh sb="4" eb="10">
      <t>ジョセイキンジムキョク</t>
    </rPh>
    <phoneticPr fontId="1"/>
  </si>
  <si>
    <t>※自動計算により
くるみん・くるみんプラス認定先の本年度助成対象なのかを
確認することができます。</t>
    <rPh sb="1" eb="5">
      <t>ジドウケイサン</t>
    </rPh>
    <rPh sb="21" eb="23">
      <t>ニンテイ</t>
    </rPh>
    <rPh sb="23" eb="24">
      <t>サキ</t>
    </rPh>
    <rPh sb="25" eb="28">
      <t>ホンネンド</t>
    </rPh>
    <rPh sb="28" eb="32">
      <t>ジョセイタイショウ</t>
    </rPh>
    <rPh sb="37" eb="39">
      <t>カクニン</t>
    </rPh>
    <phoneticPr fontId="1"/>
  </si>
  <si>
    <t>です。</t>
    <phoneticPr fontId="1"/>
  </si>
  <si>
    <t>※本事業における年度とは国の会計年度(4月1日～3月31日)のことを指します。</t>
    <phoneticPr fontId="1"/>
  </si>
  <si>
    <t>令和5年度取得</t>
    <rPh sb="0" eb="2">
      <t>レイワ</t>
    </rPh>
    <rPh sb="3" eb="5">
      <t>ネンド</t>
    </rPh>
    <rPh sb="5" eb="7">
      <t>シュトク</t>
    </rPh>
    <phoneticPr fontId="1"/>
  </si>
  <si>
    <t>令和5年度版</t>
    <rPh sb="0" eb="2">
      <t>レイワ</t>
    </rPh>
    <rPh sb="3" eb="6">
      <t>ネンドバン</t>
    </rPh>
    <phoneticPr fontId="1"/>
  </si>
  <si>
    <t>令和4年度取得の判断：入力された「くるみん認定日」がR3年度か</t>
    <rPh sb="8" eb="10">
      <t>ハンダン</t>
    </rPh>
    <rPh sb="11" eb="13">
      <t>ニュウリョク</t>
    </rPh>
    <rPh sb="28" eb="30">
      <t>ネンド</t>
    </rPh>
    <phoneticPr fontId="1"/>
  </si>
  <si>
    <t>令和5年度取得の判断：入力された「くるみん認定日」がR4年度か</t>
    <rPh sb="8" eb="10">
      <t>ハンダン</t>
    </rPh>
    <rPh sb="11" eb="13">
      <t>ニュウリョク</t>
    </rPh>
    <rPh sb="28" eb="30">
      <t>ネンド</t>
    </rPh>
    <phoneticPr fontId="1"/>
  </si>
  <si>
    <t>令和5年度取得の判断：申請要件の条件以降か</t>
    <rPh sb="11" eb="15">
      <t>シンセイヨウケン</t>
    </rPh>
    <rPh sb="16" eb="18">
      <t>ジョウケン</t>
    </rPh>
    <rPh sb="18" eb="20">
      <t>イコウ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</si>
</sst>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ggge&quot;年&quot;m&quot;月&quot;d&quot;日&quot;;@" x16r2:formatCode16="[$-ja-JP-x-gannen]ggge&quot;年&quot;m&quot;月&quot;d&quot;日&quot;;@"/>
    <numFmt numFmtId="177" formatCode="yyyy&quot;年&quot;"/>
    <numFmt numFmtId="178" formatCode="[$]ggge&quot;年&quot;" x16r2:formatCode16="[$-ja-JP-x-gannen]ggge&quot;年&quot;"/>
    <numFmt numFmtId="179" formatCode="0_);[Red]\(0\)"/>
    <numFmt numFmtId="180" formatCode="yyyy"/>
    <numFmt numFmtId="181" formatCode="00"/>
  </numFmts>
  <fonts count="26">
    <font>
      <sz val="11"/>
      <color theme="1"/>
      <name val="Yu Gothic"/>
      <family val="2"/>
      <scheme val="minor"/>
    </font>
    <font>
      <sz val="6"/>
      <name val="Yu Gothic"/>
      <family val="3"/>
      <charset val="128"/>
      <scheme val="minor"/>
    </font>
    <font>
      <sz val="11"/>
      <color rgb="FFFF0000"/>
      <name val="Yu Gothic"/>
      <family val="2"/>
      <scheme val="minor"/>
    </font>
    <font>
      <sz val="14"/>
      <color rgb="FFFF0000"/>
      <name val="Yu Gothic"/>
      <family val="3"/>
      <charset val="128"/>
      <scheme val="minor"/>
    </font>
    <font>
      <sz val="11"/>
      <name val="Yu Gothic"/>
      <family val="2"/>
      <scheme val="minor"/>
    </font>
    <font>
      <sz val="14"/>
      <color theme="1"/>
      <name val="Yu Gothic"/>
      <family val="3"/>
      <charset val="128"/>
      <scheme val="minor"/>
    </font>
    <font>
      <b/>
      <u/>
      <sz val="14"/>
      <color rgb="FFFF0000"/>
      <name val="Yu Gothic"/>
      <family val="3"/>
      <charset val="128"/>
      <scheme val="minor"/>
    </font>
    <font>
      <b/>
      <sz val="14"/>
      <color theme="8"/>
      <name val="Yu Gothic"/>
      <family val="3"/>
      <charset val="128"/>
      <scheme val="minor"/>
    </font>
    <font>
      <sz val="12"/>
      <color theme="1"/>
      <name val="Yu Gothic"/>
      <family val="3"/>
      <charset val="128"/>
      <scheme val="minor"/>
    </font>
    <font>
      <sz val="14"/>
      <name val="Yu Gothic"/>
      <family val="3"/>
      <charset val="128"/>
      <scheme val="minor"/>
    </font>
    <font>
      <sz val="10"/>
      <color rgb="FFFF0000"/>
      <name val="Yu Gothic"/>
      <family val="3"/>
      <charset val="128"/>
      <scheme val="minor"/>
    </font>
    <font>
      <u/>
      <sz val="14"/>
      <color theme="1"/>
      <name val="Yu Gothic"/>
      <family val="3"/>
      <charset val="128"/>
      <scheme val="minor"/>
    </font>
    <font>
      <sz val="12"/>
      <color rgb="FFFF0000"/>
      <name val="Yu Gothic"/>
      <family val="3"/>
      <charset val="128"/>
      <scheme val="minor"/>
    </font>
    <font>
      <b/>
      <sz val="12"/>
      <color theme="8"/>
      <name val="Yu Gothic"/>
      <family val="3"/>
      <charset val="128"/>
      <scheme val="minor"/>
    </font>
    <font>
      <sz val="8"/>
      <color theme="1"/>
      <name val="Yu Gothic"/>
      <family val="2"/>
      <scheme val="minor"/>
    </font>
    <font>
      <sz val="11"/>
      <color rgb="FF0070C0"/>
      <name val="Yu Gothic"/>
      <family val="2"/>
      <scheme val="minor"/>
    </font>
    <font>
      <u val="double"/>
      <sz val="12"/>
      <color rgb="FFC00000"/>
      <name val="Yu Gothic"/>
      <family val="3"/>
      <charset val="128"/>
      <scheme val="minor"/>
    </font>
    <font>
      <b/>
      <sz val="14"/>
      <color theme="1"/>
      <name val="Yu Gothic"/>
      <family val="3"/>
      <charset val="128"/>
      <scheme val="minor"/>
    </font>
    <font>
      <b/>
      <u val="double"/>
      <sz val="14"/>
      <color rgb="FFC00000"/>
      <name val="Yu Gothic"/>
      <family val="3"/>
      <charset val="128"/>
      <scheme val="minor"/>
    </font>
    <font>
      <b/>
      <sz val="20"/>
      <name val="Yu Gothic"/>
      <family val="3"/>
      <charset val="128"/>
      <scheme val="minor"/>
    </font>
    <font>
      <sz val="11"/>
      <color theme="1"/>
      <name val="Yu Gothic"/>
      <family val="3"/>
      <charset val="128"/>
      <scheme val="minor"/>
    </font>
    <font>
      <sz val="11"/>
      <color indexed="8"/>
      <name val="ＭＳ Ｐゴシック"/>
      <family val="3"/>
      <charset val="128"/>
    </font>
    <font>
      <b/>
      <sz val="16"/>
      <color rgb="FFFF0000"/>
      <name val="Yu Gothic"/>
      <family val="3"/>
      <charset val="128"/>
      <scheme val="minor"/>
    </font>
    <font>
      <sz val="8"/>
      <color theme="1"/>
      <name val="Yu Gothic"/>
      <family val="3"/>
      <charset val="128"/>
      <scheme val="minor"/>
    </font>
    <font>
      <sz val="8"/>
      <name val="Yu Gothic"/>
      <family val="3"/>
      <charset val="128"/>
      <scheme val="minor"/>
    </font>
    <font>
      <sz val="12"/>
      <color theme="8"/>
      <name val="Yu Gothic"/>
      <family val="3"/>
      <charset val="128"/>
      <scheme val="minor"/>
    </font>
  </fonts>
  <fills count="9">
    <fill>
      <patternFill patternType="none"/>
    </fill>
    <fill>
      <patternFill patternType="gray125"/>
    </fill>
    <fill>
      <patternFill patternType="solid">
        <fgColor rgb="FFFFFF00"/>
        <bgColor indexed="64"/>
      </patternFill>
    </fill>
    <fill>
      <patternFill patternType="solid">
        <fgColor theme="2"/>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rgb="FFFFFF99"/>
        <bgColor indexed="64"/>
      </patternFill>
    </fill>
    <fill>
      <patternFill patternType="solid">
        <fgColor theme="4" tint="0.79998168889431442"/>
        <bgColor indexed="64"/>
      </patternFill>
    </fill>
  </fills>
  <borders count="14">
    <border>
      <left/>
      <right/>
      <top/>
      <bottom/>
      <diagonal/>
    </border>
    <border>
      <left style="medium">
        <color auto="1"/>
      </left>
      <right style="medium">
        <color auto="1"/>
      </right>
      <top style="medium">
        <color auto="1"/>
      </top>
      <bottom style="medium">
        <color auto="1"/>
      </bottom>
      <diagonal/>
    </border>
    <border>
      <left style="medium">
        <color rgb="FFC00000"/>
      </left>
      <right style="medium">
        <color rgb="FFC00000"/>
      </right>
      <top style="medium">
        <color rgb="FFC00000"/>
      </top>
      <bottom style="medium">
        <color rgb="FFC00000"/>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rgb="FFC00000"/>
      </left>
      <right/>
      <top style="medium">
        <color rgb="FFC00000"/>
      </top>
      <bottom style="medium">
        <color rgb="FFC00000"/>
      </bottom>
      <diagonal/>
    </border>
    <border>
      <left/>
      <right/>
      <top style="medium">
        <color rgb="FFC00000"/>
      </top>
      <bottom style="medium">
        <color rgb="FFC00000"/>
      </bottom>
      <diagonal/>
    </border>
    <border>
      <left/>
      <right style="medium">
        <color rgb="FFC00000"/>
      </right>
      <top style="medium">
        <color rgb="FFC00000"/>
      </top>
      <bottom style="medium">
        <color rgb="FFC00000"/>
      </bottom>
      <diagonal/>
    </border>
  </borders>
  <cellStyleXfs count="3">
    <xf numFmtId="0" fontId="0" fillId="0" borderId="0"/>
    <xf numFmtId="0" fontId="20" fillId="0" borderId="0">
      <alignment vertical="center"/>
    </xf>
    <xf numFmtId="38" fontId="21" fillId="0" borderId="0" applyFont="0" applyFill="0" applyBorder="0" applyAlignment="0" applyProtection="0">
      <alignment vertical="center"/>
    </xf>
  </cellStyleXfs>
  <cellXfs count="85">
    <xf numFmtId="0" fontId="0" fillId="0" borderId="0" xfId="0"/>
    <xf numFmtId="0" fontId="2" fillId="0" borderId="0" xfId="0" applyFont="1"/>
    <xf numFmtId="0" fontId="2" fillId="2" borderId="0" xfId="0" applyFont="1" applyFill="1"/>
    <xf numFmtId="0" fontId="0" fillId="4" borderId="0" xfId="0" applyFill="1"/>
    <xf numFmtId="0" fontId="3" fillId="5" borderId="0" xfId="0" applyFont="1" applyFill="1" applyAlignment="1">
      <alignment horizontal="left" vertical="top"/>
    </xf>
    <xf numFmtId="0" fontId="0" fillId="3" borderId="1" xfId="0" applyFill="1" applyBorder="1"/>
    <xf numFmtId="176" fontId="2" fillId="2" borderId="0" xfId="0" applyNumberFormat="1" applyFont="1" applyFill="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4" borderId="6" xfId="0" applyFill="1" applyBorder="1"/>
    <xf numFmtId="57" fontId="0" fillId="4" borderId="0" xfId="0" applyNumberFormat="1" applyFill="1"/>
    <xf numFmtId="57" fontId="0" fillId="4" borderId="7" xfId="0" applyNumberFormat="1" applyFill="1" applyBorder="1"/>
    <xf numFmtId="0" fontId="0" fillId="4" borderId="8" xfId="0" applyFill="1" applyBorder="1"/>
    <xf numFmtId="0" fontId="0" fillId="0" borderId="9" xfId="0" applyBorder="1"/>
    <xf numFmtId="0" fontId="0" fillId="0" borderId="10" xfId="0" applyBorder="1"/>
    <xf numFmtId="0" fontId="4" fillId="0" borderId="0" xfId="0" applyFont="1"/>
    <xf numFmtId="0" fontId="4" fillId="0" borderId="0" xfId="0" applyFont="1" applyAlignment="1">
      <alignment horizontal="right"/>
    </xf>
    <xf numFmtId="14" fontId="0" fillId="0" borderId="0" xfId="0" applyNumberFormat="1"/>
    <xf numFmtId="0" fontId="5" fillId="5" borderId="0" xfId="0" applyFont="1" applyFill="1"/>
    <xf numFmtId="177" fontId="5" fillId="5" borderId="0" xfId="0" applyNumberFormat="1" applyFont="1" applyFill="1"/>
    <xf numFmtId="178" fontId="5" fillId="5" borderId="0" xfId="0" applyNumberFormat="1" applyFont="1" applyFill="1"/>
    <xf numFmtId="0" fontId="5" fillId="5" borderId="0" xfId="0" applyFont="1" applyFill="1" applyAlignment="1">
      <alignment horizontal="right"/>
    </xf>
    <xf numFmtId="176" fontId="5" fillId="2" borderId="2" xfId="0" applyNumberFormat="1" applyFont="1" applyFill="1" applyBorder="1" applyAlignment="1" applyProtection="1">
      <alignment horizontal="center"/>
      <protection locked="0"/>
    </xf>
    <xf numFmtId="0" fontId="5" fillId="5" borderId="0" xfId="0" applyFont="1" applyFill="1" applyAlignment="1">
      <alignment horizontal="center" vertical="center"/>
    </xf>
    <xf numFmtId="0" fontId="5" fillId="5" borderId="0" xfId="0" applyFont="1" applyFill="1" applyAlignment="1">
      <alignment horizontal="center"/>
    </xf>
    <xf numFmtId="179" fontId="5" fillId="7" borderId="0" xfId="0" applyNumberFormat="1" applyFont="1" applyFill="1" applyAlignment="1">
      <alignment horizontal="center"/>
    </xf>
    <xf numFmtId="0" fontId="7" fillId="5" borderId="0" xfId="0" applyFont="1" applyFill="1" applyAlignment="1">
      <alignment horizontal="left" vertical="center"/>
    </xf>
    <xf numFmtId="176" fontId="6" fillId="5" borderId="0" xfId="0" applyNumberFormat="1" applyFont="1" applyFill="1" applyAlignment="1">
      <alignment horizontal="center" vertical="center"/>
    </xf>
    <xf numFmtId="0" fontId="0" fillId="0" borderId="0" xfId="0" applyAlignment="1">
      <alignment horizontal="center" vertical="center"/>
    </xf>
    <xf numFmtId="0" fontId="5" fillId="2" borderId="2" xfId="0" applyFont="1" applyFill="1" applyBorder="1" applyAlignment="1" applyProtection="1">
      <alignment horizontal="center"/>
      <protection locked="0"/>
    </xf>
    <xf numFmtId="0" fontId="0" fillId="0" borderId="0" xfId="0" applyAlignment="1">
      <alignment horizontal="center"/>
    </xf>
    <xf numFmtId="180" fontId="0" fillId="0" borderId="0" xfId="0" applyNumberFormat="1" applyAlignment="1">
      <alignment horizontal="center"/>
    </xf>
    <xf numFmtId="181" fontId="0" fillId="3" borderId="1" xfId="0" applyNumberFormat="1" applyFill="1" applyBorder="1"/>
    <xf numFmtId="0" fontId="0" fillId="0" borderId="0" xfId="0" applyAlignment="1">
      <alignment vertical="center"/>
    </xf>
    <xf numFmtId="49" fontId="0" fillId="0" borderId="0" xfId="0" applyNumberFormat="1" applyAlignment="1">
      <alignment horizontal="center" vertical="center"/>
    </xf>
    <xf numFmtId="0" fontId="8" fillId="5" borderId="0" xfId="0" applyFont="1" applyFill="1"/>
    <xf numFmtId="0" fontId="10" fillId="5" borderId="0" xfId="0" applyFont="1" applyFill="1" applyAlignment="1">
      <alignment horizontal="right" vertical="center"/>
    </xf>
    <xf numFmtId="176" fontId="5" fillId="5" borderId="0" xfId="0" applyNumberFormat="1" applyFont="1" applyFill="1" applyAlignment="1">
      <alignment horizontal="center"/>
    </xf>
    <xf numFmtId="0" fontId="11" fillId="5" borderId="0" xfId="0" applyFont="1" applyFill="1"/>
    <xf numFmtId="0" fontId="12" fillId="5" borderId="0" xfId="0" applyFont="1" applyFill="1"/>
    <xf numFmtId="0" fontId="13" fillId="5" borderId="0" xfId="0" applyFont="1" applyFill="1" applyAlignment="1">
      <alignment horizontal="left" vertical="center"/>
    </xf>
    <xf numFmtId="14" fontId="0" fillId="8" borderId="0" xfId="0" applyNumberFormat="1" applyFill="1" applyAlignment="1">
      <alignment horizontal="center"/>
    </xf>
    <xf numFmtId="0" fontId="0" fillId="8" borderId="0" xfId="0" applyFill="1"/>
    <xf numFmtId="176" fontId="0" fillId="8" borderId="0" xfId="0" applyNumberFormat="1" applyFill="1"/>
    <xf numFmtId="0" fontId="0" fillId="2" borderId="0" xfId="0" applyFill="1"/>
    <xf numFmtId="0" fontId="0" fillId="8" borderId="0" xfId="0" applyFill="1" applyAlignment="1">
      <alignment horizontal="center" vertical="center"/>
    </xf>
    <xf numFmtId="0" fontId="14" fillId="0" borderId="0" xfId="0" applyFont="1" applyAlignment="1">
      <alignment horizontal="center" vertical="center"/>
    </xf>
    <xf numFmtId="0" fontId="15" fillId="0" borderId="0" xfId="0" applyFont="1" applyAlignment="1">
      <alignment horizontal="left" vertical="center"/>
    </xf>
    <xf numFmtId="14" fontId="4" fillId="0" borderId="0" xfId="0" applyNumberFormat="1" applyFont="1" applyAlignment="1">
      <alignment horizontal="right"/>
    </xf>
    <xf numFmtId="14" fontId="15" fillId="0" borderId="0" xfId="0" applyNumberFormat="1" applyFont="1" applyAlignment="1">
      <alignment horizontal="left"/>
    </xf>
    <xf numFmtId="0" fontId="0" fillId="2" borderId="1" xfId="0" applyFill="1" applyBorder="1"/>
    <xf numFmtId="0" fontId="17" fillId="5" borderId="0" xfId="0" applyFont="1" applyFill="1"/>
    <xf numFmtId="0" fontId="19" fillId="5" borderId="0" xfId="0" applyFont="1" applyFill="1"/>
    <xf numFmtId="0" fontId="5" fillId="5" borderId="0" xfId="0" applyFont="1" applyFill="1" applyAlignment="1">
      <alignment vertical="center"/>
    </xf>
    <xf numFmtId="177" fontId="9" fillId="5" borderId="0" xfId="0" applyNumberFormat="1" applyFont="1" applyFill="1" applyAlignment="1">
      <alignment horizontal="center" vertical="center"/>
    </xf>
    <xf numFmtId="178" fontId="9" fillId="5" borderId="0" xfId="0" applyNumberFormat="1" applyFont="1" applyFill="1" applyAlignment="1">
      <alignment horizontal="center" vertical="center"/>
    </xf>
    <xf numFmtId="0" fontId="23" fillId="5" borderId="0" xfId="0" applyFont="1" applyFill="1"/>
    <xf numFmtId="0" fontId="24" fillId="5" borderId="0" xfId="0" applyFont="1" applyFill="1" applyAlignment="1">
      <alignment horizontal="left" vertical="center" indent="5"/>
    </xf>
    <xf numFmtId="0" fontId="24" fillId="5" borderId="0" xfId="0" applyFont="1" applyFill="1" applyAlignment="1">
      <alignment vertical="center"/>
    </xf>
    <xf numFmtId="0" fontId="24" fillId="5" borderId="0" xfId="0" applyFont="1" applyFill="1" applyAlignment="1">
      <alignment horizontal="right" vertical="center"/>
    </xf>
    <xf numFmtId="0" fontId="24" fillId="2" borderId="2" xfId="0" applyFont="1" applyFill="1" applyBorder="1" applyAlignment="1">
      <alignment horizontal="center" vertical="center"/>
    </xf>
    <xf numFmtId="0" fontId="25" fillId="5" borderId="0" xfId="0" applyFont="1" applyFill="1"/>
    <xf numFmtId="0" fontId="20" fillId="5" borderId="0" xfId="0" applyFont="1" applyFill="1"/>
    <xf numFmtId="0" fontId="9" fillId="5" borderId="0" xfId="0" applyFont="1" applyFill="1" applyAlignment="1">
      <alignment horizontal="center"/>
    </xf>
    <xf numFmtId="178" fontId="9" fillId="5" borderId="0" xfId="0" applyNumberFormat="1" applyFont="1" applyFill="1" applyAlignment="1">
      <alignment horizontal="center"/>
    </xf>
    <xf numFmtId="177" fontId="9" fillId="5" borderId="0" xfId="0" applyNumberFormat="1" applyFont="1" applyFill="1" applyAlignment="1">
      <alignment horizontal="center"/>
    </xf>
    <xf numFmtId="177" fontId="9" fillId="5" borderId="0" xfId="0" applyNumberFormat="1" applyFont="1" applyFill="1" applyAlignment="1">
      <alignment horizontal="center" vertical="center"/>
    </xf>
    <xf numFmtId="178" fontId="9" fillId="5" borderId="0" xfId="0" applyNumberFormat="1" applyFont="1" applyFill="1" applyAlignment="1">
      <alignment horizontal="center" vertical="center"/>
    </xf>
    <xf numFmtId="0" fontId="24" fillId="5" borderId="0" xfId="0" applyFont="1" applyFill="1" applyAlignment="1">
      <alignment horizontal="right" vertical="center"/>
    </xf>
    <xf numFmtId="0" fontId="20" fillId="5" borderId="3" xfId="0" applyFont="1" applyFill="1" applyBorder="1" applyAlignment="1">
      <alignment horizontal="left" vertical="center" wrapText="1"/>
    </xf>
    <xf numFmtId="0" fontId="20" fillId="5" borderId="4" xfId="0" applyFont="1" applyFill="1" applyBorder="1" applyAlignment="1">
      <alignment horizontal="left" vertical="center" wrapText="1"/>
    </xf>
    <xf numFmtId="0" fontId="20" fillId="5" borderId="5" xfId="0" applyFont="1" applyFill="1" applyBorder="1" applyAlignment="1">
      <alignment horizontal="left" vertical="center" wrapText="1"/>
    </xf>
    <xf numFmtId="0" fontId="20" fillId="5" borderId="8" xfId="0" applyFont="1" applyFill="1" applyBorder="1" applyAlignment="1">
      <alignment horizontal="left" vertical="center" wrapText="1"/>
    </xf>
    <xf numFmtId="0" fontId="20" fillId="5" borderId="9" xfId="0" applyFont="1" applyFill="1" applyBorder="1" applyAlignment="1">
      <alignment horizontal="left" vertical="center" wrapText="1"/>
    </xf>
    <xf numFmtId="0" fontId="20" fillId="5" borderId="10" xfId="0" applyFont="1" applyFill="1" applyBorder="1" applyAlignment="1">
      <alignment horizontal="left" vertical="center" wrapText="1"/>
    </xf>
    <xf numFmtId="0" fontId="5" fillId="5" borderId="6" xfId="0" applyFont="1" applyFill="1" applyBorder="1" applyAlignment="1">
      <alignment horizontal="right"/>
    </xf>
    <xf numFmtId="0" fontId="5" fillId="5" borderId="0" xfId="0" applyFont="1" applyFill="1" applyAlignment="1">
      <alignment horizontal="right"/>
    </xf>
    <xf numFmtId="0" fontId="3" fillId="6" borderId="0" xfId="0" applyFont="1" applyFill="1" applyAlignment="1">
      <alignment horizontal="center" vertical="center"/>
    </xf>
    <xf numFmtId="176" fontId="3" fillId="6" borderId="0" xfId="0" applyNumberFormat="1" applyFont="1" applyFill="1" applyAlignment="1">
      <alignment horizontal="center" vertical="center"/>
    </xf>
    <xf numFmtId="176" fontId="22" fillId="6" borderId="11" xfId="0" applyNumberFormat="1" applyFont="1" applyFill="1" applyBorder="1" applyAlignment="1">
      <alignment horizontal="center" vertical="center"/>
    </xf>
    <xf numFmtId="176" fontId="22" fillId="6" borderId="12" xfId="0" applyNumberFormat="1" applyFont="1" applyFill="1" applyBorder="1" applyAlignment="1">
      <alignment horizontal="center" vertical="center"/>
    </xf>
    <xf numFmtId="176" fontId="22" fillId="6" borderId="13" xfId="0" applyNumberFormat="1" applyFont="1" applyFill="1" applyBorder="1" applyAlignment="1">
      <alignment horizontal="center" vertical="center"/>
    </xf>
  </cellXfs>
  <cellStyles count="3">
    <cellStyle name="桁区切り 2" xfId="2" xr:uid="{01B35693-209C-4F1F-8F62-446F817068BD}"/>
    <cellStyle name="標準" xfId="0" builtinId="0"/>
    <cellStyle name="標準 2" xfId="1" xr:uid="{C5D726CF-D8A2-41CA-BA2C-B928F37A7CD9}"/>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12</xdr:col>
      <xdr:colOff>85732</xdr:colOff>
      <xdr:row>10</xdr:row>
      <xdr:rowOff>9524</xdr:rowOff>
    </xdr:from>
    <xdr:to>
      <xdr:col>18</xdr:col>
      <xdr:colOff>754093</xdr:colOff>
      <xdr:row>22</xdr:row>
      <xdr:rowOff>218923</xdr:rowOff>
    </xdr:to>
    <xdr:grpSp>
      <xdr:nvGrpSpPr>
        <xdr:cNvPr id="2" name="グループ化 1">
          <a:extLst>
            <a:ext uri="{FF2B5EF4-FFF2-40B4-BE49-F238E27FC236}">
              <a16:creationId xmlns:a16="http://schemas.microsoft.com/office/drawing/2014/main" id="{E76EEE0D-9E95-4717-A6FF-8975659BFC92}"/>
            </a:ext>
          </a:extLst>
        </xdr:cNvPr>
        <xdr:cNvGrpSpPr>
          <a:grpSpLocks noChangeAspect="1"/>
        </xdr:cNvGrpSpPr>
      </xdr:nvGrpSpPr>
      <xdr:grpSpPr>
        <a:xfrm>
          <a:off x="6829432" y="2847974"/>
          <a:ext cx="5030811" cy="3933674"/>
          <a:chOff x="5172075" y="532928"/>
          <a:chExt cx="4581525" cy="4039729"/>
        </a:xfrm>
      </xdr:grpSpPr>
      <xdr:pic>
        <xdr:nvPicPr>
          <xdr:cNvPr id="3" name="図 2">
            <a:extLst>
              <a:ext uri="{FF2B5EF4-FFF2-40B4-BE49-F238E27FC236}">
                <a16:creationId xmlns:a16="http://schemas.microsoft.com/office/drawing/2014/main" id="{2F4DC2E1-6E4D-331D-4050-3174B3907F36}"/>
              </a:ext>
            </a:extLst>
          </xdr:cNvPr>
          <xdr:cNvPicPr>
            <a:picLocks noChangeAspect="1"/>
          </xdr:cNvPicPr>
        </xdr:nvPicPr>
        <xdr:blipFill>
          <a:blip xmlns:r="http://schemas.openxmlformats.org/officeDocument/2006/relationships" r:embed="rId1"/>
          <a:stretch>
            <a:fillRect/>
          </a:stretch>
        </xdr:blipFill>
        <xdr:spPr>
          <a:xfrm>
            <a:off x="5172075" y="1030758"/>
            <a:ext cx="4581525" cy="3541899"/>
          </a:xfrm>
          <a:prstGeom prst="rect">
            <a:avLst/>
          </a:prstGeom>
          <a:ln>
            <a:solidFill>
              <a:schemeClr val="tx1">
                <a:lumMod val="50000"/>
                <a:lumOff val="50000"/>
              </a:schemeClr>
            </a:solidFill>
          </a:ln>
        </xdr:spPr>
      </xdr:pic>
      <xdr:sp macro="" textlink="">
        <xdr:nvSpPr>
          <xdr:cNvPr id="4" name="正方形/長方形 3">
            <a:extLst>
              <a:ext uri="{FF2B5EF4-FFF2-40B4-BE49-F238E27FC236}">
                <a16:creationId xmlns:a16="http://schemas.microsoft.com/office/drawing/2014/main" id="{04EF2218-EAFD-2B3F-936D-8FF96B764B24}"/>
              </a:ext>
            </a:extLst>
          </xdr:cNvPr>
          <xdr:cNvSpPr/>
        </xdr:nvSpPr>
        <xdr:spPr>
          <a:xfrm>
            <a:off x="6029325" y="2028825"/>
            <a:ext cx="295275" cy="1524000"/>
          </a:xfrm>
          <a:prstGeom prst="rect">
            <a:avLst/>
          </a:prstGeom>
          <a:solidFill>
            <a:schemeClr val="accent5">
              <a:alpha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 name="四角形: 角を丸くする 4">
            <a:extLst>
              <a:ext uri="{FF2B5EF4-FFF2-40B4-BE49-F238E27FC236}">
                <a16:creationId xmlns:a16="http://schemas.microsoft.com/office/drawing/2014/main" id="{D6BFFC47-8FE3-237A-92DF-E6AD24536A31}"/>
              </a:ext>
            </a:extLst>
          </xdr:cNvPr>
          <xdr:cNvSpPr/>
        </xdr:nvSpPr>
        <xdr:spPr>
          <a:xfrm>
            <a:off x="7963160" y="532928"/>
            <a:ext cx="1304669" cy="625307"/>
          </a:xfrm>
          <a:prstGeom prst="roundRect">
            <a:avLst>
              <a:gd name="adj" fmla="val 6527"/>
            </a:avLst>
          </a:prstGeom>
          <a:solidFill>
            <a:schemeClr val="bg1">
              <a:alpha val="70000"/>
            </a:schemeClr>
          </a:solidFill>
          <a:ln w="28575">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200" b="1">
                <a:solidFill>
                  <a:srgbClr val="FF0000"/>
                </a:solidFill>
              </a:rPr>
              <a:t>くるみん認定書を</a:t>
            </a:r>
            <a:br>
              <a:rPr kumimoji="1" lang="en-US" altLang="ja-JP" sz="1200" b="1">
                <a:solidFill>
                  <a:srgbClr val="FF0000"/>
                </a:solidFill>
              </a:rPr>
            </a:br>
            <a:r>
              <a:rPr kumimoji="1" lang="ja-JP" altLang="en-US" sz="1200" b="1">
                <a:solidFill>
                  <a:srgbClr val="FF0000"/>
                </a:solidFill>
              </a:rPr>
              <a:t>確認して下さい</a:t>
            </a:r>
          </a:p>
        </xdr:txBody>
      </xdr:sp>
      <xdr:sp macro="" textlink="">
        <xdr:nvSpPr>
          <xdr:cNvPr id="6" name="正方形/長方形 5">
            <a:extLst>
              <a:ext uri="{FF2B5EF4-FFF2-40B4-BE49-F238E27FC236}">
                <a16:creationId xmlns:a16="http://schemas.microsoft.com/office/drawing/2014/main" id="{D7BF0894-CC82-C08B-530D-D1A19DAC95B3}"/>
              </a:ext>
            </a:extLst>
          </xdr:cNvPr>
          <xdr:cNvSpPr/>
        </xdr:nvSpPr>
        <xdr:spPr>
          <a:xfrm>
            <a:off x="8020050" y="1838324"/>
            <a:ext cx="295275" cy="2638425"/>
          </a:xfrm>
          <a:prstGeom prst="rect">
            <a:avLst/>
          </a:prstGeom>
          <a:solidFill>
            <a:schemeClr val="accent5">
              <a:alpha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8ECB99A7-1376-6CE1-299F-368A7E2CC1A6}"/>
              </a:ext>
            </a:extLst>
          </xdr:cNvPr>
          <xdr:cNvSpPr/>
        </xdr:nvSpPr>
        <xdr:spPr>
          <a:xfrm>
            <a:off x="7639050" y="1162050"/>
            <a:ext cx="295275" cy="419100"/>
          </a:xfrm>
          <a:prstGeom prst="rect">
            <a:avLst/>
          </a:prstGeom>
          <a:solidFill>
            <a:schemeClr val="accent5">
              <a:alpha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8" name="テキスト ボックス 7">
            <a:extLst>
              <a:ext uri="{FF2B5EF4-FFF2-40B4-BE49-F238E27FC236}">
                <a16:creationId xmlns:a16="http://schemas.microsoft.com/office/drawing/2014/main" id="{C476FCC2-E19A-6AFD-5A6F-6EFE2BE6827D}"/>
              </a:ext>
            </a:extLst>
          </xdr:cNvPr>
          <xdr:cNvSpPr txBox="1"/>
        </xdr:nvSpPr>
        <xdr:spPr>
          <a:xfrm>
            <a:off x="5820791" y="1758630"/>
            <a:ext cx="371475"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solidFill>
                  <a:srgbClr val="FF0000"/>
                </a:solidFill>
              </a:rPr>
              <a:t>①</a:t>
            </a:r>
          </a:p>
        </xdr:txBody>
      </xdr:sp>
      <xdr:sp macro="" textlink="">
        <xdr:nvSpPr>
          <xdr:cNvPr id="9" name="テキスト ボックス 8">
            <a:extLst>
              <a:ext uri="{FF2B5EF4-FFF2-40B4-BE49-F238E27FC236}">
                <a16:creationId xmlns:a16="http://schemas.microsoft.com/office/drawing/2014/main" id="{5B8D909E-1233-0AF6-AE27-0F06DE80783D}"/>
              </a:ext>
            </a:extLst>
          </xdr:cNvPr>
          <xdr:cNvSpPr txBox="1"/>
        </xdr:nvSpPr>
        <xdr:spPr>
          <a:xfrm>
            <a:off x="8190316" y="3199668"/>
            <a:ext cx="371475"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solidFill>
                  <a:srgbClr val="FF0000"/>
                </a:solidFill>
              </a:rPr>
              <a:t>②</a:t>
            </a:r>
          </a:p>
        </xdr:txBody>
      </xdr:sp>
    </xdr:grpSp>
    <xdr:clientData/>
  </xdr:twoCellAnchor>
  <xdr:twoCellAnchor>
    <xdr:from>
      <xdr:col>5</xdr:col>
      <xdr:colOff>571500</xdr:colOff>
      <xdr:row>20</xdr:row>
      <xdr:rowOff>133350</xdr:rowOff>
    </xdr:from>
    <xdr:to>
      <xdr:col>10</xdr:col>
      <xdr:colOff>704850</xdr:colOff>
      <xdr:row>22</xdr:row>
      <xdr:rowOff>76200</xdr:rowOff>
    </xdr:to>
    <xdr:sp macro="" textlink="">
      <xdr:nvSpPr>
        <xdr:cNvPr id="11" name="テキスト ボックス 10">
          <a:extLst>
            <a:ext uri="{FF2B5EF4-FFF2-40B4-BE49-F238E27FC236}">
              <a16:creationId xmlns:a16="http://schemas.microsoft.com/office/drawing/2014/main" id="{2C1F7DFE-F032-45B8-8158-8F97BA40EC72}"/>
            </a:ext>
          </a:extLst>
        </xdr:cNvPr>
        <xdr:cNvSpPr txBox="1"/>
      </xdr:nvSpPr>
      <xdr:spPr>
        <a:xfrm>
          <a:off x="3629025" y="6048375"/>
          <a:ext cx="2695575" cy="571500"/>
        </a:xfrm>
        <a:prstGeom prst="rect">
          <a:avLst/>
        </a:prstGeom>
        <a:solidFill>
          <a:schemeClr val="bg1">
            <a:lumMod val="95000"/>
          </a:schemeClr>
        </a:solidFill>
        <a:ln w="9525" cmpd="sng">
          <a:solidFill>
            <a:schemeClr val="tx1">
              <a:lumMod val="50000"/>
              <a:lumOff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プラチナくるみん認定取得事業者は</a:t>
          </a:r>
          <a:endParaRPr kumimoji="1" lang="en-US" altLang="ja-JP" sz="1100"/>
        </a:p>
        <a:p>
          <a:r>
            <a:rPr kumimoji="1" lang="ja-JP" altLang="en-US" sz="1100"/>
            <a:t>この申請要件に当てはまりません。</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19</xdr:col>
      <xdr:colOff>795340</xdr:colOff>
      <xdr:row>20</xdr:row>
      <xdr:rowOff>185739</xdr:rowOff>
    </xdr:from>
    <xdr:to>
      <xdr:col>21</xdr:col>
      <xdr:colOff>238129</xdr:colOff>
      <xdr:row>21</xdr:row>
      <xdr:rowOff>142878</xdr:rowOff>
    </xdr:to>
    <xdr:sp macro="" textlink="">
      <xdr:nvSpPr>
        <xdr:cNvPr id="6" name="右大かっこ 5">
          <a:extLst>
            <a:ext uri="{FF2B5EF4-FFF2-40B4-BE49-F238E27FC236}">
              <a16:creationId xmlns:a16="http://schemas.microsoft.com/office/drawing/2014/main" id="{16A8AC3E-5A86-1D08-A8C3-A805BBD3FF66}"/>
            </a:ext>
          </a:extLst>
        </xdr:cNvPr>
        <xdr:cNvSpPr/>
      </xdr:nvSpPr>
      <xdr:spPr>
        <a:xfrm rot="5400000" flipV="1">
          <a:off x="12082465" y="4595814"/>
          <a:ext cx="195264" cy="1014414"/>
        </a:xfrm>
        <a:prstGeom prst="rightBracket">
          <a:avLst/>
        </a:prstGeom>
        <a:ln>
          <a:headEnd type="triangl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795341</xdr:colOff>
      <xdr:row>20</xdr:row>
      <xdr:rowOff>185739</xdr:rowOff>
    </xdr:from>
    <xdr:to>
      <xdr:col>24</xdr:col>
      <xdr:colOff>238127</xdr:colOff>
      <xdr:row>21</xdr:row>
      <xdr:rowOff>142875</xdr:rowOff>
    </xdr:to>
    <xdr:sp macro="" textlink="">
      <xdr:nvSpPr>
        <xdr:cNvPr id="7" name="右大かっこ 6">
          <a:extLst>
            <a:ext uri="{FF2B5EF4-FFF2-40B4-BE49-F238E27FC236}">
              <a16:creationId xmlns:a16="http://schemas.microsoft.com/office/drawing/2014/main" id="{B5735894-C1E0-42C0-9DEC-AA7CFD4DFD61}"/>
            </a:ext>
          </a:extLst>
        </xdr:cNvPr>
        <xdr:cNvSpPr/>
      </xdr:nvSpPr>
      <xdr:spPr>
        <a:xfrm rot="5400000" flipV="1">
          <a:off x="12744453" y="3933827"/>
          <a:ext cx="195261" cy="2338386"/>
        </a:xfrm>
        <a:prstGeom prst="rightBracket">
          <a:avLst/>
        </a:prstGeom>
        <a:ln>
          <a:headEnd type="triangl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795340</xdr:colOff>
      <xdr:row>20</xdr:row>
      <xdr:rowOff>185739</xdr:rowOff>
    </xdr:from>
    <xdr:to>
      <xdr:col>27</xdr:col>
      <xdr:colOff>228603</xdr:colOff>
      <xdr:row>21</xdr:row>
      <xdr:rowOff>142876</xdr:rowOff>
    </xdr:to>
    <xdr:sp macro="" textlink="">
      <xdr:nvSpPr>
        <xdr:cNvPr id="8" name="右大かっこ 7">
          <a:extLst>
            <a:ext uri="{FF2B5EF4-FFF2-40B4-BE49-F238E27FC236}">
              <a16:creationId xmlns:a16="http://schemas.microsoft.com/office/drawing/2014/main" id="{414A1AED-A112-43D0-845F-2C9DF992BB7D}"/>
            </a:ext>
          </a:extLst>
        </xdr:cNvPr>
        <xdr:cNvSpPr/>
      </xdr:nvSpPr>
      <xdr:spPr>
        <a:xfrm rot="5400000" flipV="1">
          <a:off x="13401678" y="3276601"/>
          <a:ext cx="195262" cy="3652838"/>
        </a:xfrm>
        <a:prstGeom prst="rightBracket">
          <a:avLst/>
        </a:prstGeom>
        <a:ln>
          <a:headEnd type="triangl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38100</xdr:colOff>
      <xdr:row>2</xdr:row>
      <xdr:rowOff>133350</xdr:rowOff>
    </xdr:from>
    <xdr:to>
      <xdr:col>28</xdr:col>
      <xdr:colOff>398100</xdr:colOff>
      <xdr:row>2</xdr:row>
      <xdr:rowOff>133350</xdr:rowOff>
    </xdr:to>
    <xdr:cxnSp macro="">
      <xdr:nvCxnSpPr>
        <xdr:cNvPr id="13" name="直線矢印コネクタ 12">
          <a:extLst>
            <a:ext uri="{FF2B5EF4-FFF2-40B4-BE49-F238E27FC236}">
              <a16:creationId xmlns:a16="http://schemas.microsoft.com/office/drawing/2014/main" id="{17A8AD85-A023-4DBC-AE01-A7C52526E6CE}"/>
            </a:ext>
          </a:extLst>
        </xdr:cNvPr>
        <xdr:cNvCxnSpPr/>
      </xdr:nvCxnSpPr>
      <xdr:spPr>
        <a:xfrm>
          <a:off x="15563850" y="609600"/>
          <a:ext cx="360000" cy="0"/>
        </a:xfrm>
        <a:prstGeom prst="straightConnector1">
          <a:avLst/>
        </a:prstGeom>
        <a:ln>
          <a:headEnd type="triangl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38100</xdr:colOff>
      <xdr:row>2</xdr:row>
      <xdr:rowOff>133350</xdr:rowOff>
    </xdr:from>
    <xdr:to>
      <xdr:col>26</xdr:col>
      <xdr:colOff>83775</xdr:colOff>
      <xdr:row>2</xdr:row>
      <xdr:rowOff>133350</xdr:rowOff>
    </xdr:to>
    <xdr:cxnSp macro="">
      <xdr:nvCxnSpPr>
        <xdr:cNvPr id="14" name="直線矢印コネクタ 13">
          <a:extLst>
            <a:ext uri="{FF2B5EF4-FFF2-40B4-BE49-F238E27FC236}">
              <a16:creationId xmlns:a16="http://schemas.microsoft.com/office/drawing/2014/main" id="{E2C4567F-A070-4F74-966D-2E5252D90BB6}"/>
            </a:ext>
          </a:extLst>
        </xdr:cNvPr>
        <xdr:cNvCxnSpPr/>
      </xdr:nvCxnSpPr>
      <xdr:spPr>
        <a:xfrm>
          <a:off x="14239875" y="609600"/>
          <a:ext cx="360000" cy="0"/>
        </a:xfrm>
        <a:prstGeom prst="straightConnector1">
          <a:avLst/>
        </a:prstGeom>
        <a:ln>
          <a:headEnd type="triangl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38100</xdr:colOff>
      <xdr:row>2</xdr:row>
      <xdr:rowOff>133350</xdr:rowOff>
    </xdr:from>
    <xdr:to>
      <xdr:col>23</xdr:col>
      <xdr:colOff>83775</xdr:colOff>
      <xdr:row>2</xdr:row>
      <xdr:rowOff>133350</xdr:rowOff>
    </xdr:to>
    <xdr:cxnSp macro="">
      <xdr:nvCxnSpPr>
        <xdr:cNvPr id="15" name="直線矢印コネクタ 14">
          <a:extLst>
            <a:ext uri="{FF2B5EF4-FFF2-40B4-BE49-F238E27FC236}">
              <a16:creationId xmlns:a16="http://schemas.microsoft.com/office/drawing/2014/main" id="{F17BE7DE-30A9-4042-B60C-8CF796724307}"/>
            </a:ext>
          </a:extLst>
        </xdr:cNvPr>
        <xdr:cNvCxnSpPr/>
      </xdr:nvCxnSpPr>
      <xdr:spPr>
        <a:xfrm>
          <a:off x="12915900" y="609600"/>
          <a:ext cx="360000" cy="0"/>
        </a:xfrm>
        <a:prstGeom prst="straightConnector1">
          <a:avLst/>
        </a:prstGeom>
        <a:ln>
          <a:headEnd type="triangl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303825</xdr:colOff>
      <xdr:row>2</xdr:row>
      <xdr:rowOff>14700</xdr:rowOff>
    </xdr:from>
    <xdr:to>
      <xdr:col>20</xdr:col>
      <xdr:colOff>303825</xdr:colOff>
      <xdr:row>3</xdr:row>
      <xdr:rowOff>199050</xdr:rowOff>
    </xdr:to>
    <xdr:cxnSp macro="">
      <xdr:nvCxnSpPr>
        <xdr:cNvPr id="16" name="直線矢印コネクタ 15">
          <a:extLst>
            <a:ext uri="{FF2B5EF4-FFF2-40B4-BE49-F238E27FC236}">
              <a16:creationId xmlns:a16="http://schemas.microsoft.com/office/drawing/2014/main" id="{78EE0244-BD65-4045-BD3B-51CF7B178677}"/>
            </a:ext>
          </a:extLst>
        </xdr:cNvPr>
        <xdr:cNvCxnSpPr/>
      </xdr:nvCxnSpPr>
      <xdr:spPr>
        <a:xfrm rot="16200000">
          <a:off x="11955975" y="706950"/>
          <a:ext cx="432000" cy="0"/>
        </a:xfrm>
        <a:prstGeom prst="straightConnector1">
          <a:avLst/>
        </a:prstGeom>
        <a:ln>
          <a:headEnd type="triangl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303825</xdr:colOff>
      <xdr:row>2</xdr:row>
      <xdr:rowOff>14700</xdr:rowOff>
    </xdr:from>
    <xdr:to>
      <xdr:col>23</xdr:col>
      <xdr:colOff>303825</xdr:colOff>
      <xdr:row>3</xdr:row>
      <xdr:rowOff>199050</xdr:rowOff>
    </xdr:to>
    <xdr:cxnSp macro="">
      <xdr:nvCxnSpPr>
        <xdr:cNvPr id="17" name="直線矢印コネクタ 16">
          <a:extLst>
            <a:ext uri="{FF2B5EF4-FFF2-40B4-BE49-F238E27FC236}">
              <a16:creationId xmlns:a16="http://schemas.microsoft.com/office/drawing/2014/main" id="{176870C0-A4A0-47D0-A825-6198F93ED84A}"/>
            </a:ext>
          </a:extLst>
        </xdr:cNvPr>
        <xdr:cNvCxnSpPr/>
      </xdr:nvCxnSpPr>
      <xdr:spPr>
        <a:xfrm rot="16200000">
          <a:off x="13279950" y="706950"/>
          <a:ext cx="432000" cy="0"/>
        </a:xfrm>
        <a:prstGeom prst="straightConnector1">
          <a:avLst/>
        </a:prstGeom>
        <a:ln>
          <a:headEnd type="triangl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313350</xdr:colOff>
      <xdr:row>2</xdr:row>
      <xdr:rowOff>14700</xdr:rowOff>
    </xdr:from>
    <xdr:to>
      <xdr:col>26</xdr:col>
      <xdr:colOff>313350</xdr:colOff>
      <xdr:row>3</xdr:row>
      <xdr:rowOff>199050</xdr:rowOff>
    </xdr:to>
    <xdr:cxnSp macro="">
      <xdr:nvCxnSpPr>
        <xdr:cNvPr id="18" name="直線矢印コネクタ 17">
          <a:extLst>
            <a:ext uri="{FF2B5EF4-FFF2-40B4-BE49-F238E27FC236}">
              <a16:creationId xmlns:a16="http://schemas.microsoft.com/office/drawing/2014/main" id="{CDB5A3D1-0B9B-416B-ACC5-786CB2AAE83A}"/>
            </a:ext>
          </a:extLst>
        </xdr:cNvPr>
        <xdr:cNvCxnSpPr/>
      </xdr:nvCxnSpPr>
      <xdr:spPr>
        <a:xfrm rot="16200000">
          <a:off x="14613450" y="706950"/>
          <a:ext cx="432000" cy="0"/>
        </a:xfrm>
        <a:prstGeom prst="straightConnector1">
          <a:avLst/>
        </a:prstGeom>
        <a:ln>
          <a:headEnd type="triangl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333375</xdr:colOff>
      <xdr:row>2</xdr:row>
      <xdr:rowOff>0</xdr:rowOff>
    </xdr:from>
    <xdr:to>
      <xdr:col>17</xdr:col>
      <xdr:colOff>333375</xdr:colOff>
      <xdr:row>3</xdr:row>
      <xdr:rowOff>184350</xdr:rowOff>
    </xdr:to>
    <xdr:cxnSp macro="">
      <xdr:nvCxnSpPr>
        <xdr:cNvPr id="19" name="直線矢印コネクタ 18">
          <a:extLst>
            <a:ext uri="{FF2B5EF4-FFF2-40B4-BE49-F238E27FC236}">
              <a16:creationId xmlns:a16="http://schemas.microsoft.com/office/drawing/2014/main" id="{42FA83DC-4B73-43C2-BDC9-450F6D19F399}"/>
            </a:ext>
          </a:extLst>
        </xdr:cNvPr>
        <xdr:cNvCxnSpPr/>
      </xdr:nvCxnSpPr>
      <xdr:spPr>
        <a:xfrm rot="16200000">
          <a:off x="10137675" y="692250"/>
          <a:ext cx="432000" cy="0"/>
        </a:xfrm>
        <a:prstGeom prst="straightConnector1">
          <a:avLst/>
        </a:prstGeom>
        <a:ln>
          <a:headEnd type="triangl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333375</xdr:colOff>
      <xdr:row>2</xdr:row>
      <xdr:rowOff>0</xdr:rowOff>
    </xdr:from>
    <xdr:to>
      <xdr:col>15</xdr:col>
      <xdr:colOff>333375</xdr:colOff>
      <xdr:row>3</xdr:row>
      <xdr:rowOff>184350</xdr:rowOff>
    </xdr:to>
    <xdr:cxnSp macro="">
      <xdr:nvCxnSpPr>
        <xdr:cNvPr id="21" name="直線矢印コネクタ 20">
          <a:extLst>
            <a:ext uri="{FF2B5EF4-FFF2-40B4-BE49-F238E27FC236}">
              <a16:creationId xmlns:a16="http://schemas.microsoft.com/office/drawing/2014/main" id="{AB2E9E53-2A7B-4931-8DF7-C3245E2CCE2B}"/>
            </a:ext>
          </a:extLst>
        </xdr:cNvPr>
        <xdr:cNvCxnSpPr/>
      </xdr:nvCxnSpPr>
      <xdr:spPr>
        <a:xfrm rot="16200000">
          <a:off x="9280425" y="692250"/>
          <a:ext cx="432000" cy="0"/>
        </a:xfrm>
        <a:prstGeom prst="straightConnector1">
          <a:avLst/>
        </a:prstGeom>
        <a:ln>
          <a:headEnd type="triangl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029A98-8513-4961-9F33-C0B920E89B88}">
  <sheetPr>
    <pageSetUpPr fitToPage="1"/>
  </sheetPr>
  <dimension ref="A1:AC30"/>
  <sheetViews>
    <sheetView showGridLines="0" tabSelected="1" zoomScaleNormal="100" workbookViewId="0">
      <selection activeCell="D14" sqref="D14"/>
    </sheetView>
  </sheetViews>
  <sheetFormatPr defaultColWidth="10.625" defaultRowHeight="24"/>
  <cols>
    <col min="1" max="2" width="10.625" style="21"/>
    <col min="3" max="3" width="4.125" style="21" bestFit="1" customWidth="1"/>
    <col min="4" max="4" width="10.625" style="21"/>
    <col min="5" max="5" width="4.125" style="21" customWidth="1"/>
    <col min="6" max="6" width="10.625" style="21"/>
    <col min="7" max="8" width="4.125" style="21" customWidth="1"/>
    <col min="9" max="9" width="10.625" style="21" customWidth="1"/>
    <col min="10" max="10" width="4.125" style="21" customWidth="1"/>
    <col min="11" max="11" width="10.625" style="21" customWidth="1"/>
    <col min="12" max="12" width="4.125" style="21" customWidth="1"/>
    <col min="13" max="13" width="10.625" style="21" customWidth="1"/>
    <col min="14" max="14" width="4.125" style="21" customWidth="1"/>
    <col min="15" max="15" width="10.625" style="21" customWidth="1"/>
    <col min="16" max="17" width="10.625" style="21"/>
    <col min="18" max="18" width="10.625" style="21" customWidth="1"/>
    <col min="19" max="19" width="10.625" style="21"/>
    <col min="20" max="20" width="10.625" style="21" customWidth="1"/>
    <col min="21" max="21" width="10.625" style="21"/>
    <col min="22" max="22" width="10.625" style="21" customWidth="1"/>
    <col min="23" max="24" width="10.625" style="21"/>
    <col min="25" max="25" width="10.625" style="21" customWidth="1"/>
    <col min="26" max="26" width="10.625" style="21"/>
    <col min="27" max="28" width="10.625" style="21" customWidth="1"/>
    <col min="29" max="29" width="10.625" style="21"/>
    <col min="30" max="30" width="10.625" style="21" customWidth="1"/>
    <col min="31" max="31" width="10.625" style="21"/>
    <col min="32" max="32" width="10.625" style="21" customWidth="1"/>
    <col min="33" max="16384" width="10.625" style="21"/>
  </cols>
  <sheetData>
    <row r="1" spans="1:29" ht="33">
      <c r="B1" s="55" t="s">
        <v>77</v>
      </c>
      <c r="K1" s="72" t="s">
        <v>86</v>
      </c>
      <c r="L1" s="73"/>
      <c r="M1" s="73"/>
      <c r="N1" s="73"/>
      <c r="O1" s="73"/>
      <c r="P1" s="73"/>
      <c r="Q1" s="74"/>
      <c r="R1" s="78" t="s">
        <v>90</v>
      </c>
      <c r="S1" s="79"/>
    </row>
    <row r="2" spans="1:29" ht="24.75" customHeight="1">
      <c r="B2" s="54" t="s">
        <v>79</v>
      </c>
      <c r="K2" s="75"/>
      <c r="L2" s="76"/>
      <c r="M2" s="76"/>
      <c r="N2" s="76"/>
      <c r="O2" s="76"/>
      <c r="P2" s="76"/>
      <c r="Q2" s="77"/>
    </row>
    <row r="3" spans="1:29" ht="9.9499999999999993" customHeight="1">
      <c r="AB3" s="22"/>
      <c r="AC3" s="23"/>
    </row>
    <row r="4" spans="1:29" ht="24.75" thickBot="1">
      <c r="A4" s="24" t="s">
        <v>16</v>
      </c>
      <c r="B4" s="41" t="s">
        <v>17</v>
      </c>
      <c r="I4" s="65"/>
      <c r="K4" s="65" t="s">
        <v>88</v>
      </c>
    </row>
    <row r="5" spans="1:29" ht="24.75" thickBot="1">
      <c r="A5" s="39" t="s">
        <v>60</v>
      </c>
      <c r="B5" s="25"/>
      <c r="C5" s="40" t="s">
        <v>34</v>
      </c>
      <c r="D5" s="32"/>
      <c r="E5" s="40" t="s">
        <v>24</v>
      </c>
      <c r="F5" s="32"/>
      <c r="G5" s="40" t="s">
        <v>25</v>
      </c>
      <c r="I5" s="65" t="str">
        <f>WORK!I5</f>
        <v>令和4年4月1日以降にくるみん認定を取得事業主が対象です。</v>
      </c>
    </row>
    <row r="6" spans="1:29" ht="9.9499999999999993" customHeight="1">
      <c r="B6" s="4"/>
      <c r="C6" s="4"/>
      <c r="D6" s="4"/>
      <c r="E6" s="4"/>
      <c r="F6" s="4"/>
      <c r="G6" s="4"/>
    </row>
    <row r="7" spans="1:29">
      <c r="B7" s="38" t="s">
        <v>61</v>
      </c>
      <c r="G7" s="42"/>
      <c r="H7" s="38"/>
    </row>
    <row r="8" spans="1:29">
      <c r="B8" s="80" t="str">
        <f>IFERROR(WORK!D23,"")</f>
        <v/>
      </c>
      <c r="C8" s="80"/>
      <c r="D8" s="80"/>
      <c r="E8" s="21" t="s">
        <v>14</v>
      </c>
      <c r="F8" s="29"/>
      <c r="G8" s="42"/>
      <c r="H8" s="43"/>
    </row>
    <row r="9" spans="1:29" ht="24" customHeight="1"/>
    <row r="10" spans="1:29" ht="24.75" thickBot="1">
      <c r="A10" s="24" t="s">
        <v>18</v>
      </c>
      <c r="B10" s="41" t="s">
        <v>19</v>
      </c>
    </row>
    <row r="11" spans="1:29" ht="24.75" thickBot="1">
      <c r="A11" s="39" t="s">
        <v>60</v>
      </c>
      <c r="B11" s="25"/>
      <c r="C11" s="40" t="s">
        <v>34</v>
      </c>
      <c r="D11" s="32"/>
      <c r="E11" s="40" t="s">
        <v>24</v>
      </c>
      <c r="F11" s="32"/>
      <c r="G11" s="40" t="s">
        <v>25</v>
      </c>
      <c r="H11" s="26" t="s">
        <v>2</v>
      </c>
      <c r="I11" s="25"/>
      <c r="J11" s="40" t="s">
        <v>34</v>
      </c>
      <c r="K11" s="32"/>
      <c r="L11" s="40" t="s">
        <v>24</v>
      </c>
      <c r="M11" s="32"/>
      <c r="N11" s="40" t="s">
        <v>25</v>
      </c>
      <c r="Q11" s="30"/>
      <c r="R11" s="30"/>
      <c r="S11" s="30"/>
      <c r="T11" s="30"/>
      <c r="U11" s="30"/>
      <c r="V11" s="30"/>
    </row>
    <row r="12" spans="1:29" ht="24" customHeight="1">
      <c r="B12" s="4"/>
      <c r="C12" s="4"/>
      <c r="D12" s="4"/>
      <c r="E12" s="4"/>
      <c r="F12" s="4"/>
      <c r="G12" s="4"/>
      <c r="I12" s="4"/>
      <c r="J12" s="4"/>
      <c r="K12" s="4"/>
      <c r="L12" s="4"/>
      <c r="M12" s="4"/>
      <c r="N12" s="4"/>
      <c r="X12" s="66"/>
      <c r="Y12" s="66"/>
      <c r="Z12" s="66"/>
      <c r="AA12" s="66"/>
      <c r="AB12" s="66"/>
      <c r="AC12" s="66"/>
    </row>
    <row r="13" spans="1:29" ht="24.75" thickBot="1">
      <c r="A13" s="24" t="s">
        <v>51</v>
      </c>
      <c r="B13" s="41" t="s">
        <v>20</v>
      </c>
      <c r="X13" s="68"/>
      <c r="Y13" s="68"/>
      <c r="Z13" s="68"/>
      <c r="AA13" s="67"/>
      <c r="AB13" s="67"/>
      <c r="AC13" s="67"/>
    </row>
    <row r="14" spans="1:29" ht="24.75" thickBot="1">
      <c r="A14" s="39" t="s">
        <v>60</v>
      </c>
      <c r="B14" s="32"/>
      <c r="C14" s="26" t="s">
        <v>24</v>
      </c>
      <c r="D14" s="32"/>
      <c r="E14" s="21" t="s">
        <v>25</v>
      </c>
      <c r="F14" s="24" t="s">
        <v>2</v>
      </c>
      <c r="H14" s="27"/>
      <c r="I14" s="28" t="str">
        <f>WORK!I16</f>
        <v/>
      </c>
      <c r="J14" s="26" t="s">
        <v>24</v>
      </c>
      <c r="K14" s="28" t="str">
        <f>WORK!K16</f>
        <v/>
      </c>
      <c r="L14" s="21" t="s">
        <v>25</v>
      </c>
      <c r="X14" s="68"/>
      <c r="Y14" s="68"/>
      <c r="Z14" s="68"/>
      <c r="AA14" s="67"/>
      <c r="AB14" s="67"/>
      <c r="AC14" s="67"/>
    </row>
    <row r="15" spans="1:29">
      <c r="B15" s="4"/>
      <c r="G15" s="4"/>
      <c r="X15" s="68"/>
      <c r="Y15" s="68"/>
      <c r="Z15" s="68"/>
      <c r="AA15" s="67"/>
      <c r="AB15" s="67"/>
      <c r="AC15" s="67"/>
    </row>
    <row r="16" spans="1:29" ht="24" customHeight="1">
      <c r="B16" s="38" t="s">
        <v>26</v>
      </c>
      <c r="X16" s="68"/>
      <c r="Y16" s="68"/>
      <c r="Z16" s="68"/>
      <c r="AA16" s="67"/>
      <c r="AB16" s="67"/>
      <c r="AC16" s="67"/>
    </row>
    <row r="17" spans="1:29">
      <c r="B17" s="38" t="s">
        <v>27</v>
      </c>
      <c r="X17" s="68"/>
      <c r="Y17" s="68"/>
      <c r="Z17" s="68"/>
      <c r="AA17" s="67"/>
      <c r="AB17" s="67"/>
      <c r="AC17" s="67"/>
    </row>
    <row r="18" spans="1:29">
      <c r="B18" s="81" t="str">
        <f>IFERROR(WORK!D28,"")</f>
        <v/>
      </c>
      <c r="C18" s="81"/>
      <c r="D18" s="81"/>
      <c r="E18" s="21" t="s">
        <v>14</v>
      </c>
      <c r="X18" s="68"/>
      <c r="Y18" s="68"/>
      <c r="Z18" s="68"/>
      <c r="AA18" s="67"/>
      <c r="AB18" s="67"/>
      <c r="AC18" s="67"/>
    </row>
    <row r="19" spans="1:29">
      <c r="B19" s="42"/>
      <c r="X19" s="68"/>
      <c r="Y19" s="68"/>
      <c r="Z19" s="68"/>
      <c r="AA19" s="67"/>
      <c r="AB19" s="67"/>
      <c r="AC19" s="67"/>
    </row>
    <row r="20" spans="1:29">
      <c r="B20" s="38" t="s">
        <v>78</v>
      </c>
      <c r="X20" s="68"/>
      <c r="Y20" s="68"/>
      <c r="Z20" s="68"/>
      <c r="AA20" s="67"/>
      <c r="AB20" s="67"/>
      <c r="AC20" s="67"/>
    </row>
    <row r="21" spans="1:29" ht="24.75" thickBot="1">
      <c r="B21" s="38" t="s">
        <v>28</v>
      </c>
      <c r="X21" s="68"/>
      <c r="Y21" s="68"/>
      <c r="Z21" s="68"/>
      <c r="AA21" s="67"/>
      <c r="AB21" s="67"/>
      <c r="AC21" s="67"/>
    </row>
    <row r="22" spans="1:29" ht="26.25" thickBot="1">
      <c r="B22" s="82" t="str">
        <f>IFERROR(WORK!D32,"")</f>
        <v/>
      </c>
      <c r="C22" s="83"/>
      <c r="D22" s="84"/>
      <c r="E22" s="21" t="s">
        <v>87</v>
      </c>
      <c r="X22" s="68"/>
      <c r="Y22" s="68"/>
      <c r="Z22" s="68"/>
      <c r="AA22" s="67"/>
      <c r="AB22" s="67"/>
      <c r="AC22" s="67"/>
    </row>
    <row r="23" spans="1:29">
      <c r="B23" s="42" t="str">
        <f>IFERROR(WORK!C36,"")</f>
        <v/>
      </c>
      <c r="X23" s="68"/>
      <c r="Y23" s="68"/>
      <c r="Z23" s="68"/>
      <c r="AA23" s="67"/>
      <c r="AB23" s="67"/>
      <c r="AC23" s="67"/>
    </row>
    <row r="24" spans="1:29" s="56" customFormat="1" ht="17.100000000000001" customHeight="1">
      <c r="B24" s="42" t="str">
        <f>IFERROR(WORK!C37,"")</f>
        <v/>
      </c>
      <c r="X24" s="69"/>
      <c r="Y24" s="69"/>
      <c r="Z24" s="69"/>
      <c r="AA24" s="70"/>
      <c r="AB24" s="70"/>
      <c r="AC24" s="70"/>
    </row>
    <row r="25" spans="1:29" s="56" customFormat="1" ht="17.100000000000001" customHeight="1">
      <c r="B25" s="64" t="str">
        <f>IFERROR(WORK!C38,"")</f>
        <v/>
      </c>
      <c r="X25" s="69"/>
      <c r="Y25" s="69"/>
      <c r="Z25" s="69"/>
      <c r="AA25" s="70"/>
      <c r="AB25" s="70"/>
      <c r="AC25" s="70"/>
    </row>
    <row r="26" spans="1:29" s="56" customFormat="1" ht="17.100000000000001" customHeight="1">
      <c r="B26" s="64"/>
      <c r="X26" s="57"/>
      <c r="Y26" s="57"/>
      <c r="Z26" s="57"/>
      <c r="AA26" s="58"/>
      <c r="AB26" s="58"/>
      <c r="AC26" s="58"/>
    </row>
    <row r="27" spans="1:29" s="59" customFormat="1" ht="13.5" thickBot="1">
      <c r="A27" s="60" t="s">
        <v>80</v>
      </c>
      <c r="B27" s="61"/>
      <c r="C27" s="61"/>
      <c r="D27" s="61"/>
      <c r="E27" s="61"/>
      <c r="F27" s="61"/>
      <c r="G27" s="61"/>
      <c r="H27" s="61"/>
      <c r="I27" s="61"/>
      <c r="J27" s="61"/>
      <c r="K27" s="61"/>
      <c r="L27" s="61"/>
      <c r="M27" s="61"/>
      <c r="N27" s="61"/>
      <c r="O27" s="61"/>
      <c r="P27" s="61"/>
      <c r="Q27" s="61"/>
      <c r="R27" s="61"/>
      <c r="S27" s="61"/>
    </row>
    <row r="28" spans="1:29" s="59" customFormat="1" ht="13.5" thickBot="1">
      <c r="A28" s="62" t="s">
        <v>81</v>
      </c>
      <c r="B28" s="63"/>
      <c r="C28" s="61" t="s">
        <v>82</v>
      </c>
      <c r="D28" s="61"/>
      <c r="E28" s="61"/>
      <c r="F28" s="61"/>
      <c r="G28" s="61"/>
      <c r="H28" s="61"/>
      <c r="I28" s="61"/>
      <c r="J28" s="61"/>
      <c r="K28" s="61"/>
      <c r="L28" s="61"/>
      <c r="M28" s="61"/>
      <c r="N28" s="61"/>
      <c r="O28" s="61"/>
      <c r="P28" s="61"/>
      <c r="Q28" s="61"/>
      <c r="R28" s="61"/>
      <c r="S28" s="61"/>
    </row>
    <row r="29" spans="1:29" s="59" customFormat="1" ht="12.75">
      <c r="A29" s="62" t="s">
        <v>81</v>
      </c>
      <c r="B29" s="61" t="s">
        <v>83</v>
      </c>
      <c r="C29" s="61"/>
      <c r="D29" s="61"/>
      <c r="E29" s="61"/>
      <c r="F29" s="61"/>
      <c r="G29" s="61"/>
      <c r="H29" s="61"/>
      <c r="I29" s="61"/>
      <c r="J29" s="61"/>
      <c r="K29" s="61"/>
      <c r="L29" s="61"/>
      <c r="M29" s="61"/>
      <c r="N29" s="61"/>
      <c r="O29" s="61"/>
      <c r="P29" s="61"/>
      <c r="Q29" s="61"/>
      <c r="R29" s="61"/>
      <c r="S29" s="61"/>
    </row>
    <row r="30" spans="1:29" s="59" customFormat="1" ht="12.75">
      <c r="A30" s="62" t="s">
        <v>81</v>
      </c>
      <c r="B30" s="61" t="s">
        <v>84</v>
      </c>
      <c r="C30" s="61"/>
      <c r="D30" s="61"/>
      <c r="E30" s="61"/>
      <c r="F30" s="61"/>
      <c r="G30" s="61"/>
      <c r="H30" s="61"/>
      <c r="I30" s="61"/>
      <c r="J30" s="61"/>
      <c r="K30" s="61"/>
      <c r="L30" s="61"/>
      <c r="M30" s="71" t="s">
        <v>85</v>
      </c>
      <c r="N30" s="71"/>
      <c r="O30" s="71"/>
      <c r="P30" s="71"/>
      <c r="Q30" s="71"/>
      <c r="R30" s="71"/>
      <c r="S30" s="71"/>
    </row>
  </sheetData>
  <sheetProtection algorithmName="SHA-512" hashValue="JzJ/EJzXA4AH5YziggHhOYq6ojcBR/iHOK4ubiOSPb3M45Qaz9OibUowWI72uqfzd0racbZPWjUxndZFJw8CXg==" saltValue="B+I5u0ArWzpGV+5hi6J7/Q==" spinCount="100000" sheet="1" selectLockedCells="1"/>
  <mergeCells count="33">
    <mergeCell ref="M30:S30"/>
    <mergeCell ref="K1:Q2"/>
    <mergeCell ref="R1:S1"/>
    <mergeCell ref="B8:D8"/>
    <mergeCell ref="B18:D18"/>
    <mergeCell ref="B22:D22"/>
    <mergeCell ref="AA17:AC17"/>
    <mergeCell ref="X25:Z25"/>
    <mergeCell ref="X19:Z19"/>
    <mergeCell ref="X20:Z20"/>
    <mergeCell ref="X21:Z21"/>
    <mergeCell ref="X24:Z24"/>
    <mergeCell ref="AA25:AC25"/>
    <mergeCell ref="AA21:AC21"/>
    <mergeCell ref="AA22:AC22"/>
    <mergeCell ref="AA23:AC23"/>
    <mergeCell ref="AA24:AC24"/>
    <mergeCell ref="X12:AC12"/>
    <mergeCell ref="AA19:AC19"/>
    <mergeCell ref="X22:Z22"/>
    <mergeCell ref="X23:Z23"/>
    <mergeCell ref="AA18:AC18"/>
    <mergeCell ref="X13:Z13"/>
    <mergeCell ref="X14:Z14"/>
    <mergeCell ref="X15:Z15"/>
    <mergeCell ref="X16:Z16"/>
    <mergeCell ref="X17:Z17"/>
    <mergeCell ref="X18:Z18"/>
    <mergeCell ref="AA13:AC13"/>
    <mergeCell ref="AA14:AC14"/>
    <mergeCell ref="AA15:AC15"/>
    <mergeCell ref="AA16:AC16"/>
    <mergeCell ref="AA20:AC20"/>
  </mergeCells>
  <phoneticPr fontId="1"/>
  <dataValidations count="2">
    <dataValidation imeMode="off" allowBlank="1" showInputMessage="1" showErrorMessage="1" sqref="I14 K14" xr:uid="{B9CCF7E6-FAB4-4097-892E-F5BB6874C9C3}"/>
    <dataValidation operator="greaterThan" allowBlank="1" showInputMessage="1" showErrorMessage="1" sqref="C5 E5 G5 C11 E11 G11 J11 L11 N11" xr:uid="{18C56BA0-B086-4C7B-B593-E75D448FC4D0}"/>
  </dataValidations>
  <pageMargins left="0.25" right="0.25" top="0.75" bottom="0.75" header="0.3" footer="0.3"/>
  <pageSetup paperSize="9" scale="78" orientation="landscape" verticalDpi="0" r:id="rId1"/>
  <drawing r:id="rId2"/>
  <extLst>
    <ext xmlns:x14="http://schemas.microsoft.com/office/spreadsheetml/2009/9/main" uri="{CCE6A557-97BC-4b89-ADB6-D9C93CAAB3DF}">
      <x14:dataValidations xmlns:xm="http://schemas.microsoft.com/office/excel/2006/main" count="5">
        <x14:dataValidation type="list" imeMode="off" operator="greaterThan" allowBlank="1" showInputMessage="1" showErrorMessage="1" xr:uid="{351ADF43-550A-402A-AD81-B187E3922629}">
          <x14:formula1>
            <xm:f>WORK!$U$5:$U$20</xm:f>
          </x14:formula1>
          <xm:sqref>B5</xm:sqref>
        </x14:dataValidation>
        <x14:dataValidation type="list" imeMode="off" operator="greaterThan" allowBlank="1" showInputMessage="1" showErrorMessage="1" xr:uid="{516478A4-87C5-4A75-8BF7-C5DBF7480D96}">
          <x14:formula1>
            <xm:f>WORK!$P$5:$P$16</xm:f>
          </x14:formula1>
          <xm:sqref>B14 D5 D11 K11</xm:sqref>
        </x14:dataValidation>
        <x14:dataValidation type="list" imeMode="off" operator="greaterThan" allowBlank="1" showInputMessage="1" showErrorMessage="1" xr:uid="{3596B10A-49FD-4377-8D3C-F0E229829030}">
          <x14:formula1>
            <xm:f>WORK!$R$5:$R$35</xm:f>
          </x14:formula1>
          <xm:sqref>D14 F5 F11 M11</xm:sqref>
        </x14:dataValidation>
        <x14:dataValidation type="list" imeMode="off" operator="greaterThan" allowBlank="1" showInputMessage="1" showErrorMessage="1" xr:uid="{DF0AEF60-EFE2-4074-A6DB-73BD57F68367}">
          <x14:formula1>
            <xm:f>WORK!$X$5:$X$20</xm:f>
          </x14:formula1>
          <xm:sqref>B11</xm:sqref>
        </x14:dataValidation>
        <x14:dataValidation type="list" imeMode="off" operator="greaterThan" allowBlank="1" showInputMessage="1" showErrorMessage="1" xr:uid="{1536AEF5-E92D-48A1-801E-7E0BB4A7EF57}">
          <x14:formula1>
            <xm:f>WORK!$AA$5:$AA$20</xm:f>
          </x14:formula1>
          <xm:sqref>I11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43"/>
  <sheetViews>
    <sheetView topLeftCell="C1" workbookViewId="0">
      <selection activeCell="V15" sqref="V15"/>
    </sheetView>
  </sheetViews>
  <sheetFormatPr defaultColWidth="5.625" defaultRowHeight="18.75"/>
  <cols>
    <col min="2" max="2" width="15.125" bestFit="1" customWidth="1"/>
    <col min="3" max="3" width="15.375" bestFit="1" customWidth="1"/>
    <col min="4" max="4" width="16.5" bestFit="1" customWidth="1"/>
    <col min="9" max="9" width="11.375" bestFit="1" customWidth="1"/>
    <col min="20" max="20" width="13" style="20" bestFit="1" customWidth="1"/>
    <col min="21" max="21" width="7.625" style="31" customWidth="1"/>
    <col min="22" max="22" width="5.625" style="31" customWidth="1"/>
    <col min="23" max="23" width="4.125" style="31" customWidth="1"/>
    <col min="24" max="24" width="7.625" customWidth="1"/>
    <col min="25" max="25" width="5.625" customWidth="1"/>
    <col min="26" max="26" width="4.125" customWidth="1"/>
    <col min="27" max="27" width="7.625" customWidth="1"/>
    <col min="30" max="31" width="10.625" customWidth="1"/>
    <col min="32" max="32" width="4.125" customWidth="1"/>
    <col min="33" max="33" width="10.625" customWidth="1"/>
  </cols>
  <sheetData>
    <row r="1" spans="2:33">
      <c r="P1" s="33" t="s">
        <v>24</v>
      </c>
      <c r="R1" s="33" t="s">
        <v>25</v>
      </c>
      <c r="U1" s="36" t="s">
        <v>0</v>
      </c>
      <c r="X1" t="s">
        <v>56</v>
      </c>
      <c r="AA1" t="s">
        <v>57</v>
      </c>
    </row>
    <row r="2" spans="2:33">
      <c r="P2" s="31" t="s">
        <v>58</v>
      </c>
      <c r="R2" s="31" t="s">
        <v>58</v>
      </c>
      <c r="T2" s="20" t="s">
        <v>4</v>
      </c>
      <c r="U2" s="31" t="s">
        <v>58</v>
      </c>
      <c r="V2" s="31" t="s">
        <v>53</v>
      </c>
      <c r="X2" s="31" t="s">
        <v>58</v>
      </c>
      <c r="Y2" s="31" t="s">
        <v>53</v>
      </c>
      <c r="Z2" s="31"/>
      <c r="AA2" s="31" t="s">
        <v>58</v>
      </c>
      <c r="AB2" s="31" t="s">
        <v>53</v>
      </c>
    </row>
    <row r="3" spans="2:33">
      <c r="T3" s="51"/>
      <c r="U3" s="49"/>
      <c r="V3" s="48">
        <f>SUM(V5:V20)</f>
        <v>0</v>
      </c>
      <c r="Y3" s="48">
        <f>SUM(Y5:Y20)</f>
        <v>0</v>
      </c>
      <c r="Z3" s="31"/>
      <c r="AB3" s="48">
        <f>SUM(AB5:AB20)</f>
        <v>0</v>
      </c>
      <c r="AD3" s="52" t="s">
        <v>67</v>
      </c>
    </row>
    <row r="4" spans="2:33" ht="19.5" thickBot="1">
      <c r="B4" t="s">
        <v>0</v>
      </c>
      <c r="V4" s="37"/>
      <c r="W4" s="37"/>
      <c r="Y4" s="37"/>
      <c r="Z4" s="37"/>
      <c r="AB4" s="37"/>
    </row>
    <row r="5" spans="2:33" ht="19.5" thickBot="1">
      <c r="B5" s="5" t="str">
        <f>IF(判定シート!B5=0,"",判定シート!B5)</f>
        <v/>
      </c>
      <c r="C5" t="s">
        <v>59</v>
      </c>
      <c r="D5" s="35" t="str">
        <f>IF(判定シート!D5=0,"",判定シート!D5)</f>
        <v/>
      </c>
      <c r="E5" t="s">
        <v>54</v>
      </c>
      <c r="F5" s="35" t="str">
        <f>IF(判定シート!F5=0,"",判定シート!F5)</f>
        <v/>
      </c>
      <c r="G5" t="s">
        <v>55</v>
      </c>
      <c r="I5" t="str">
        <f>TEXT(AE7,"ggge年m月d日")&amp;"以降にくるみん認定を取得事業主が対象です。"</f>
        <v>令和4年4月1日以降にくるみん認定を取得事業主が対象です。</v>
      </c>
      <c r="P5">
        <v>1</v>
      </c>
      <c r="R5">
        <v>1</v>
      </c>
      <c r="T5">
        <v>2013</v>
      </c>
      <c r="U5" s="31" t="s">
        <v>35</v>
      </c>
      <c r="V5" s="48">
        <f>IF(COUNTIF(WORK!$U5,判定シート!$B$5)=1,$T5,0)</f>
        <v>0</v>
      </c>
      <c r="X5" s="31" t="s">
        <v>35</v>
      </c>
      <c r="Y5" s="48">
        <f>IF(COUNTIF(WORK!$X5,判定シート!$B$11)=1,$T5,0)</f>
        <v>0</v>
      </c>
      <c r="Z5" s="31"/>
      <c r="AA5" s="31" t="s">
        <v>35</v>
      </c>
      <c r="AB5" s="48">
        <f>IF(COUNTIF(WORK!$AA5,判定シート!$I$11)=1,$T5,0)</f>
        <v>0</v>
      </c>
      <c r="AD5" s="7" t="s">
        <v>23</v>
      </c>
      <c r="AE5" s="8"/>
      <c r="AF5" s="8"/>
      <c r="AG5" s="9"/>
    </row>
    <row r="6" spans="2:33">
      <c r="B6" s="44" t="e">
        <f>DATE(V3,D5,F5)</f>
        <v>#VALUE!</v>
      </c>
      <c r="D6" s="33"/>
      <c r="P6">
        <v>2</v>
      </c>
      <c r="R6">
        <v>2</v>
      </c>
      <c r="T6">
        <v>2014</v>
      </c>
      <c r="U6" s="31" t="s">
        <v>36</v>
      </c>
      <c r="V6" s="48">
        <f>IF(COUNTIF(WORK!$U6,判定シート!$B$5)=1,$T6,0)</f>
        <v>0</v>
      </c>
      <c r="X6" s="31" t="s">
        <v>36</v>
      </c>
      <c r="Y6" s="48">
        <f>IF(COUNTIF(WORK!$X6,判定シート!$B$11)=1,$T6,0)</f>
        <v>0</v>
      </c>
      <c r="Z6" s="31"/>
      <c r="AA6" s="31" t="s">
        <v>36</v>
      </c>
      <c r="AB6" s="48">
        <f>IF(COUNTIF(WORK!$AA6,判定シート!$I$11)=1,$T6,0)</f>
        <v>0</v>
      </c>
      <c r="AD6" s="10" t="s">
        <v>6</v>
      </c>
      <c r="AG6" s="11"/>
    </row>
    <row r="7" spans="2:33">
      <c r="B7" s="34" t="s">
        <v>68</v>
      </c>
      <c r="P7">
        <v>3</v>
      </c>
      <c r="R7">
        <v>3</v>
      </c>
      <c r="T7">
        <v>2015</v>
      </c>
      <c r="U7" s="31" t="s">
        <v>37</v>
      </c>
      <c r="V7" s="48">
        <f>IF(COUNTIF(WORK!$U7,判定シート!$B$5)=1,$T7,0)</f>
        <v>0</v>
      </c>
      <c r="X7" s="31" t="s">
        <v>37</v>
      </c>
      <c r="Y7" s="48">
        <f>IF(COUNTIF(WORK!$X7,判定シート!$B$11)=1,$T7,0)</f>
        <v>0</v>
      </c>
      <c r="Z7" s="31"/>
      <c r="AA7" s="31" t="s">
        <v>37</v>
      </c>
      <c r="AB7" s="48">
        <f>IF(COUNTIF(WORK!$AA7,判定シート!$I$11)=1,$T7,0)</f>
        <v>0</v>
      </c>
      <c r="AD7" s="12" t="s">
        <v>9</v>
      </c>
      <c r="AE7" s="13">
        <v>44652</v>
      </c>
      <c r="AF7" t="s">
        <v>2</v>
      </c>
      <c r="AG7" s="14">
        <v>45016</v>
      </c>
    </row>
    <row r="8" spans="2:33">
      <c r="P8">
        <v>4</v>
      </c>
      <c r="R8">
        <v>4</v>
      </c>
      <c r="T8">
        <v>2016</v>
      </c>
      <c r="U8" s="31" t="s">
        <v>38</v>
      </c>
      <c r="V8" s="48">
        <f>IF(COUNTIF(WORK!$U8,判定シート!$B$5)=1,$T8,0)</f>
        <v>0</v>
      </c>
      <c r="X8" s="31" t="s">
        <v>38</v>
      </c>
      <c r="Y8" s="48">
        <f>IF(COUNTIF(WORK!$X8,判定シート!$B$11)=1,$T8,0)</f>
        <v>0</v>
      </c>
      <c r="Z8" s="31"/>
      <c r="AA8" s="31" t="s">
        <v>38</v>
      </c>
      <c r="AB8" s="48">
        <f>IF(COUNTIF(WORK!$AA8,判定シート!$I$11)=1,$T8,0)</f>
        <v>0</v>
      </c>
      <c r="AD8" s="12" t="s">
        <v>89</v>
      </c>
      <c r="AE8" s="13">
        <v>45017</v>
      </c>
      <c r="AF8" t="s">
        <v>2</v>
      </c>
      <c r="AG8" s="14">
        <v>45382</v>
      </c>
    </row>
    <row r="9" spans="2:33">
      <c r="P9">
        <v>5</v>
      </c>
      <c r="R9">
        <v>5</v>
      </c>
      <c r="T9">
        <v>2017</v>
      </c>
      <c r="U9" s="31" t="s">
        <v>39</v>
      </c>
      <c r="V9" s="48">
        <f>IF(COUNTIF(WORK!$U9,判定シート!$B$5)=1,$T9,0)</f>
        <v>0</v>
      </c>
      <c r="X9" s="31" t="s">
        <v>39</v>
      </c>
      <c r="Y9" s="48">
        <f>IF(COUNTIF(WORK!$X9,判定シート!$B$11)=1,$T9,0)</f>
        <v>0</v>
      </c>
      <c r="Z9" s="31"/>
      <c r="AA9" s="31" t="s">
        <v>39</v>
      </c>
      <c r="AB9" s="48">
        <f>IF(COUNTIF(WORK!$AA9,判定シート!$I$11)=1,$T9,0)</f>
        <v>0</v>
      </c>
      <c r="AD9" s="10"/>
      <c r="AG9" s="11"/>
    </row>
    <row r="10" spans="2:33" ht="19.5" thickBot="1">
      <c r="B10" t="s">
        <v>3</v>
      </c>
      <c r="P10">
        <v>6</v>
      </c>
      <c r="R10">
        <v>6</v>
      </c>
      <c r="T10">
        <v>2018</v>
      </c>
      <c r="U10" s="31" t="s">
        <v>40</v>
      </c>
      <c r="V10" s="48">
        <f>IF(COUNTIF(WORK!$U10,判定シート!$B$5)=1,$T10,0)</f>
        <v>0</v>
      </c>
      <c r="X10" s="31" t="s">
        <v>40</v>
      </c>
      <c r="Y10" s="48">
        <f>IF(COUNTIF(WORK!$X10,判定シート!$B$11)=1,$T10,0)</f>
        <v>0</v>
      </c>
      <c r="Z10" s="31"/>
      <c r="AA10" s="31" t="s">
        <v>40</v>
      </c>
      <c r="AB10" s="48">
        <f>IF(COUNTIF(WORK!$AA10,判定シート!$I$11)=1,$T10,0)</f>
        <v>0</v>
      </c>
      <c r="AD10" s="10"/>
      <c r="AG10" s="11"/>
    </row>
    <row r="11" spans="2:33" ht="19.5" thickBot="1">
      <c r="B11" s="5" t="str">
        <f>IF(判定シート!B11=0,"",判定シート!B11)</f>
        <v/>
      </c>
      <c r="C11" t="s">
        <v>59</v>
      </c>
      <c r="D11" s="5" t="str">
        <f>IF(判定シート!D11=0,"",判定シート!D11)</f>
        <v/>
      </c>
      <c r="E11" t="s">
        <v>54</v>
      </c>
      <c r="F11" s="5" t="str">
        <f>IF(判定シート!F11=0,"",判定シート!F11)</f>
        <v/>
      </c>
      <c r="G11" t="s">
        <v>55</v>
      </c>
      <c r="H11" t="s">
        <v>52</v>
      </c>
      <c r="I11" s="5" t="str">
        <f>IF(判定シート!I11=0,"",判定シート!I11)</f>
        <v/>
      </c>
      <c r="J11" t="s">
        <v>59</v>
      </c>
      <c r="K11" s="5" t="str">
        <f>IF(判定シート!K11=0,"",判定シート!K11)</f>
        <v/>
      </c>
      <c r="L11" t="s">
        <v>54</v>
      </c>
      <c r="M11" s="5" t="str">
        <f>IF(判定シート!M11=0,"",判定シート!M11)</f>
        <v/>
      </c>
      <c r="N11" t="s">
        <v>55</v>
      </c>
      <c r="P11">
        <v>7</v>
      </c>
      <c r="R11">
        <v>7</v>
      </c>
      <c r="T11">
        <v>2019</v>
      </c>
      <c r="U11" s="31" t="s">
        <v>41</v>
      </c>
      <c r="V11" s="48">
        <f>IF(COUNTIF(WORK!$U11,判定シート!$B$5)=1,$T11,0)</f>
        <v>0</v>
      </c>
      <c r="X11" s="31" t="s">
        <v>41</v>
      </c>
      <c r="Y11" s="48">
        <f>IF(COUNTIF(WORK!$X11,判定シート!$B$11)=1,$T11,0)</f>
        <v>0</v>
      </c>
      <c r="Z11" s="31"/>
      <c r="AA11" s="31" t="s">
        <v>41</v>
      </c>
      <c r="AB11" s="48">
        <f>IF(COUNTIF(WORK!$AA11,判定シート!$I$11)=1,$T11,0)</f>
        <v>0</v>
      </c>
      <c r="AD11" s="10"/>
      <c r="AG11" s="11"/>
    </row>
    <row r="12" spans="2:33">
      <c r="B12" s="44" t="e">
        <f>DATE(Y3,D11,F11)</f>
        <v>#VALUE!</v>
      </c>
      <c r="I12" s="44" t="e">
        <f>DATE(AB3,K11,M11)</f>
        <v>#VALUE!</v>
      </c>
      <c r="P12">
        <v>8</v>
      </c>
      <c r="R12">
        <v>8</v>
      </c>
      <c r="T12">
        <v>2019</v>
      </c>
      <c r="U12" s="31" t="s">
        <v>42</v>
      </c>
      <c r="V12" s="48">
        <f>IF(COUNTIF(WORK!$U12,判定シート!$B$5)=1,$T12,0)</f>
        <v>0</v>
      </c>
      <c r="X12" s="31" t="s">
        <v>42</v>
      </c>
      <c r="Y12" s="48">
        <f>IF(COUNTIF(WORK!$X12,判定シート!$B$11)=1,$T12,0)</f>
        <v>0</v>
      </c>
      <c r="Z12" s="31"/>
      <c r="AA12" s="31" t="s">
        <v>42</v>
      </c>
      <c r="AB12" s="48">
        <f>IF(COUNTIF(WORK!$AA12,判定シート!$I$11)=1,$T12,0)</f>
        <v>0</v>
      </c>
      <c r="AD12" s="10" t="s">
        <v>11</v>
      </c>
      <c r="AE12" t="s">
        <v>10</v>
      </c>
      <c r="AG12" s="11"/>
    </row>
    <row r="13" spans="2:33">
      <c r="B13" s="34" t="s">
        <v>68</v>
      </c>
      <c r="I13" s="34" t="s">
        <v>68</v>
      </c>
      <c r="P13">
        <v>9</v>
      </c>
      <c r="R13">
        <v>9</v>
      </c>
      <c r="T13">
        <v>2020</v>
      </c>
      <c r="U13" s="31" t="s">
        <v>43</v>
      </c>
      <c r="V13" s="48">
        <f>IF(COUNTIF(WORK!$U13,判定シート!$B$5)=1,$T13,0)</f>
        <v>0</v>
      </c>
      <c r="X13" s="31" t="s">
        <v>43</v>
      </c>
      <c r="Y13" s="48">
        <f>IF(COUNTIF(WORK!$X13,判定シート!$B$11)=1,$T13,0)</f>
        <v>0</v>
      </c>
      <c r="Z13" s="31"/>
      <c r="AA13" s="31" t="s">
        <v>43</v>
      </c>
      <c r="AB13" s="48">
        <f>IF(COUNTIF(WORK!$AA13,判定シート!$I$11)=1,$T13,0)</f>
        <v>0</v>
      </c>
      <c r="AD13" s="12" t="s">
        <v>9</v>
      </c>
      <c r="AE13" s="13">
        <v>44287</v>
      </c>
      <c r="AG13" s="11" t="s">
        <v>12</v>
      </c>
    </row>
    <row r="14" spans="2:33">
      <c r="P14">
        <v>10</v>
      </c>
      <c r="R14">
        <v>10</v>
      </c>
      <c r="T14">
        <v>2021</v>
      </c>
      <c r="U14" s="31" t="s">
        <v>44</v>
      </c>
      <c r="V14" s="48">
        <f>IF(COUNTIF(WORK!$U14,判定シート!$B$5)=1,$T14,0)</f>
        <v>0</v>
      </c>
      <c r="X14" s="31" t="s">
        <v>44</v>
      </c>
      <c r="Y14" s="48">
        <f>IF(COUNTIF(WORK!$X14,判定シート!$B$11)=1,$T14,0)</f>
        <v>0</v>
      </c>
      <c r="Z14" s="31"/>
      <c r="AA14" s="31" t="s">
        <v>44</v>
      </c>
      <c r="AB14" s="48">
        <f>IF(COUNTIF(WORK!$AA14,判定シート!$I$11)=1,$T14,0)</f>
        <v>0</v>
      </c>
      <c r="AD14" s="12" t="s">
        <v>89</v>
      </c>
      <c r="AE14" s="13">
        <v>44652</v>
      </c>
      <c r="AG14" s="11" t="s">
        <v>12</v>
      </c>
    </row>
    <row r="15" spans="2:33" ht="19.5" thickBot="1">
      <c r="B15" t="s">
        <v>1</v>
      </c>
      <c r="P15">
        <v>11</v>
      </c>
      <c r="R15">
        <v>11</v>
      </c>
      <c r="T15">
        <v>2022</v>
      </c>
      <c r="U15" s="31" t="s">
        <v>45</v>
      </c>
      <c r="V15" s="48">
        <f>IF(COUNTIF(WORK!$U15,判定シート!$B$5)=1,$T15,0)</f>
        <v>0</v>
      </c>
      <c r="X15" s="31" t="s">
        <v>45</v>
      </c>
      <c r="Y15" s="48">
        <f>IF(COUNTIF(WORK!$X15,判定シート!$B$11)=1,$T15,0)</f>
        <v>0</v>
      </c>
      <c r="Z15" s="31"/>
      <c r="AA15" s="31" t="s">
        <v>45</v>
      </c>
      <c r="AB15" s="48">
        <f>IF(COUNTIF(WORK!$AA15,判定シート!$I$11)=1,$T15,0)</f>
        <v>0</v>
      </c>
      <c r="AD15" s="10"/>
      <c r="AG15" s="11"/>
    </row>
    <row r="16" spans="2:33" ht="19.5" thickBot="1">
      <c r="B16" s="5" t="str">
        <f>IF(判定シート!B14=0,"",判定シート!B14)</f>
        <v/>
      </c>
      <c r="D16" s="5" t="str">
        <f>IF(判定シート!D14=0,"",判定シート!D14)</f>
        <v/>
      </c>
      <c r="H16" t="s">
        <v>52</v>
      </c>
      <c r="I16" s="53" t="str">
        <f>IFERROR(TEXT(D28,"m"),"")</f>
        <v/>
      </c>
      <c r="K16" s="53" t="str">
        <f>IFERROR(TEXT(D28,"d"),"")</f>
        <v/>
      </c>
      <c r="P16">
        <v>12</v>
      </c>
      <c r="R16">
        <v>12</v>
      </c>
      <c r="T16">
        <v>2023</v>
      </c>
      <c r="U16" s="31" t="s">
        <v>46</v>
      </c>
      <c r="V16" s="48">
        <f>IF(COUNTIF(WORK!$U16,判定シート!$B$5)=1,$T16,0)</f>
        <v>0</v>
      </c>
      <c r="X16" s="31" t="s">
        <v>46</v>
      </c>
      <c r="Y16" s="48">
        <f>IF(COUNTIF(WORK!$X16,判定シート!$B$11)=1,$T16,0)</f>
        <v>0</v>
      </c>
      <c r="Z16" s="31"/>
      <c r="AA16" s="31" t="s">
        <v>46</v>
      </c>
      <c r="AB16" s="48">
        <f>IF(COUNTIF(WORK!$AA16,判定シート!$I$11)=1,$T16,0)</f>
        <v>0</v>
      </c>
      <c r="AD16" s="10"/>
      <c r="AG16" s="11"/>
    </row>
    <row r="17" spans="1:33">
      <c r="B17" s="44" t="str">
        <f>B16&amp;"/"&amp;D16</f>
        <v>/</v>
      </c>
      <c r="I17" t="s">
        <v>33</v>
      </c>
      <c r="R17">
        <v>13</v>
      </c>
      <c r="T17">
        <v>2024</v>
      </c>
      <c r="U17" s="31" t="s">
        <v>47</v>
      </c>
      <c r="V17" s="48">
        <f>IF(COUNTIF(WORK!$U17,判定シート!$B$5)=1,$T17,0)</f>
        <v>0</v>
      </c>
      <c r="X17" s="31" t="s">
        <v>47</v>
      </c>
      <c r="Y17" s="48">
        <f>IF(COUNTIF(WORK!$X17,判定シート!$B$11)=1,$T17,0)</f>
        <v>0</v>
      </c>
      <c r="Z17" s="31"/>
      <c r="AA17" s="31" t="s">
        <v>47</v>
      </c>
      <c r="AB17" s="48">
        <f>IF(COUNTIF(WORK!$AA17,判定シート!$I$11)=1,$T17,0)</f>
        <v>0</v>
      </c>
      <c r="AD17" s="15"/>
      <c r="AE17" s="16" t="s">
        <v>31</v>
      </c>
      <c r="AF17" s="16"/>
      <c r="AG17" s="17"/>
    </row>
    <row r="18" spans="1:33">
      <c r="B18" s="34" t="s">
        <v>69</v>
      </c>
      <c r="R18">
        <v>14</v>
      </c>
      <c r="T18">
        <v>2025</v>
      </c>
      <c r="U18" s="31" t="s">
        <v>48</v>
      </c>
      <c r="V18" s="48">
        <f>IF(COUNTIF(WORK!$U18,判定シート!$B$5)=1,$T18,0)</f>
        <v>0</v>
      </c>
      <c r="X18" s="31" t="s">
        <v>48</v>
      </c>
      <c r="Y18" s="48">
        <f>IF(COUNTIF(WORK!$X18,判定シート!$B$11)=1,$T18,0)</f>
        <v>0</v>
      </c>
      <c r="Z18" s="31"/>
      <c r="AA18" s="31" t="s">
        <v>48</v>
      </c>
      <c r="AB18" s="48">
        <f>IF(COUNTIF(WORK!$AA18,判定シート!$I$11)=1,$T18,0)</f>
        <v>0</v>
      </c>
    </row>
    <row r="19" spans="1:33">
      <c r="R19">
        <v>15</v>
      </c>
      <c r="T19">
        <v>2026</v>
      </c>
      <c r="U19" s="31" t="s">
        <v>49</v>
      </c>
      <c r="V19" s="48">
        <f>IF(COUNTIF(WORK!$U19,判定シート!$B$5)=1,$T19,0)</f>
        <v>0</v>
      </c>
      <c r="X19" s="31" t="s">
        <v>49</v>
      </c>
      <c r="Y19" s="48">
        <f>IF(COUNTIF(WORK!$X19,判定シート!$B$11)=1,$T19,0)</f>
        <v>0</v>
      </c>
      <c r="Z19" s="31"/>
      <c r="AA19" s="31" t="s">
        <v>49</v>
      </c>
      <c r="AB19" s="48">
        <f>IF(COUNTIF(WORK!$AA19,判定シート!$I$11)=1,$T19,0)</f>
        <v>0</v>
      </c>
    </row>
    <row r="20" spans="1:33">
      <c r="R20">
        <v>16</v>
      </c>
      <c r="T20">
        <v>2027</v>
      </c>
      <c r="U20" s="31" t="s">
        <v>50</v>
      </c>
      <c r="V20" s="48">
        <f>IF(COUNTIF(WORK!$U20,判定シート!$B$5)=1,$T20,0)</f>
        <v>0</v>
      </c>
      <c r="X20" s="31" t="s">
        <v>50</v>
      </c>
      <c r="Y20" s="48">
        <f>IF(COUNTIF(WORK!$X20,判定シート!$B$11)=1,$T20,0)</f>
        <v>0</v>
      </c>
      <c r="Z20" s="31"/>
      <c r="AA20" s="31" t="s">
        <v>50</v>
      </c>
      <c r="AB20" s="48">
        <f>IF(COUNTIF(WORK!$AA20,判定シート!$I$11)=1,$T20,0)</f>
        <v>0</v>
      </c>
    </row>
    <row r="21" spans="1:33">
      <c r="A21" t="s">
        <v>5</v>
      </c>
      <c r="I21" t="s">
        <v>5</v>
      </c>
      <c r="R21">
        <v>17</v>
      </c>
    </row>
    <row r="22" spans="1:33">
      <c r="B22" t="s">
        <v>13</v>
      </c>
      <c r="D22" t="s">
        <v>70</v>
      </c>
      <c r="I22" t="s">
        <v>30</v>
      </c>
      <c r="R22">
        <v>18</v>
      </c>
    </row>
    <row r="23" spans="1:33">
      <c r="B23" t="s">
        <v>21</v>
      </c>
      <c r="C23" s="45" t="e">
        <f>IF(AND($B$6&gt;=AE7,$B$6&lt;=AG7),AD7,"")</f>
        <v>#VALUE!</v>
      </c>
      <c r="D23" s="2" t="e">
        <f>IF(B6="","",IF(C23&amp;C24&lt;&gt;"",C23&amp;C24,"対象外"))</f>
        <v>#VALUE!</v>
      </c>
      <c r="I23" t="s">
        <v>91</v>
      </c>
      <c r="R23">
        <v>19</v>
      </c>
      <c r="V23" s="50" t="s">
        <v>66</v>
      </c>
    </row>
    <row r="24" spans="1:33">
      <c r="B24" t="s">
        <v>22</v>
      </c>
      <c r="C24" s="45" t="e">
        <f>IF(AND($B$6&gt;=AE8,$B$6&lt;=AG8),AD8,"")</f>
        <v>#VALUE!</v>
      </c>
      <c r="I24" t="s">
        <v>92</v>
      </c>
      <c r="R24">
        <v>20</v>
      </c>
    </row>
    <row r="25" spans="1:33">
      <c r="R25">
        <v>21</v>
      </c>
    </row>
    <row r="26" spans="1:33">
      <c r="B26" t="s">
        <v>7</v>
      </c>
      <c r="R26">
        <v>22</v>
      </c>
    </row>
    <row r="27" spans="1:33">
      <c r="B27" t="s">
        <v>13</v>
      </c>
      <c r="D27" t="s">
        <v>71</v>
      </c>
      <c r="I27" t="s">
        <v>30</v>
      </c>
      <c r="R27">
        <v>23</v>
      </c>
    </row>
    <row r="28" spans="1:33">
      <c r="B28" s="46" t="e">
        <f>IF(TEXT(I12,"mm/dd")&lt;TEXT(B16&amp;"/"&amp;D16,"mm/dd"),(TEXT(I12,"yyyy")-1&amp;"/"&amp;TEXT(B16&amp;"/"&amp;D16,"mm/dd")),(TEXT(I12,"yyyy")&amp;"/"&amp;TEXT(B16&amp;"/"&amp;D16,"mm/dd")))</f>
        <v>#VALUE!</v>
      </c>
      <c r="C28" s="46" t="e">
        <f>DATEVALUE(B28)</f>
        <v>#VALUE!</v>
      </c>
      <c r="D28" s="6" t="e">
        <f>EDATE(B28,12)-1</f>
        <v>#VALUE!</v>
      </c>
      <c r="I28" t="s">
        <v>73</v>
      </c>
      <c r="R28">
        <v>24</v>
      </c>
    </row>
    <row r="29" spans="1:33">
      <c r="A29" s="18"/>
      <c r="B29" s="19"/>
      <c r="C29" s="19"/>
      <c r="I29" t="s">
        <v>74</v>
      </c>
      <c r="R29">
        <v>25</v>
      </c>
    </row>
    <row r="30" spans="1:33">
      <c r="B30" s="1"/>
      <c r="R30">
        <v>26</v>
      </c>
    </row>
    <row r="31" spans="1:33">
      <c r="B31" t="s">
        <v>15</v>
      </c>
      <c r="C31" t="s">
        <v>13</v>
      </c>
      <c r="D31" t="s">
        <v>72</v>
      </c>
      <c r="I31" t="s">
        <v>30</v>
      </c>
      <c r="R31">
        <v>27</v>
      </c>
    </row>
    <row r="32" spans="1:33">
      <c r="B32" s="3" t="s">
        <v>8</v>
      </c>
      <c r="C32" s="45" t="e">
        <f>IF(D23=AD13,(IF(AE13&lt;=D28,"対象","対象外")),"")</f>
        <v>#VALUE!</v>
      </c>
      <c r="D32" s="2" t="e">
        <f>IF(C32&amp;C33&lt;&gt;"",C32&amp;C33,"対象外")</f>
        <v>#VALUE!</v>
      </c>
      <c r="I32" t="s">
        <v>75</v>
      </c>
      <c r="R32">
        <v>28</v>
      </c>
    </row>
    <row r="33" spans="1:18">
      <c r="B33" s="3" t="s">
        <v>9</v>
      </c>
      <c r="C33" s="45" t="e">
        <f>IF(D23=AD14,(IF(AE14&lt;=D28,"対象","対象外")),"")</f>
        <v>#VALUE!</v>
      </c>
      <c r="I33" t="s">
        <v>93</v>
      </c>
      <c r="R33">
        <v>29</v>
      </c>
    </row>
    <row r="34" spans="1:18">
      <c r="R34">
        <v>30</v>
      </c>
    </row>
    <row r="35" spans="1:18">
      <c r="A35" t="s">
        <v>29</v>
      </c>
      <c r="I35" t="s">
        <v>30</v>
      </c>
      <c r="R35">
        <v>31</v>
      </c>
    </row>
    <row r="36" spans="1:18">
      <c r="A36" t="s">
        <v>32</v>
      </c>
      <c r="C36" s="2" t="e">
        <f>IF(B6&gt;D28,"","［確認！］入力を確認してください。")</f>
        <v>#VALUE!</v>
      </c>
      <c r="I36" t="s">
        <v>76</v>
      </c>
    </row>
    <row r="37" spans="1:18">
      <c r="C37" s="2" t="e">
        <f>IF(B6&gt;D28,"","　　　　　行動計画終了日の属する事業年度の末日より以前にくるみん認定を取得しています。")</f>
        <v>#VALUE!</v>
      </c>
    </row>
    <row r="38" spans="1:18">
      <c r="C38" s="2" t="e">
        <f>IF(B6&gt;D28,"","　　　　　［対象］と判定が出ていれば申請可能です。詳細は事務局まで。")</f>
        <v>#VALUE!</v>
      </c>
    </row>
    <row r="39" spans="1:18">
      <c r="I39" t="s">
        <v>30</v>
      </c>
    </row>
    <row r="40" spans="1:18">
      <c r="I40" s="47"/>
      <c r="J40" t="s">
        <v>62</v>
      </c>
    </row>
    <row r="41" spans="1:18">
      <c r="I41" s="3"/>
      <c r="J41" t="s">
        <v>63</v>
      </c>
    </row>
    <row r="42" spans="1:18" ht="19.5" thickBot="1">
      <c r="I42" s="45"/>
      <c r="J42" t="s">
        <v>64</v>
      </c>
    </row>
    <row r="43" spans="1:18" ht="19.5" thickBot="1">
      <c r="I43" s="5"/>
      <c r="J43" t="s">
        <v>65</v>
      </c>
    </row>
  </sheetData>
  <sheetProtection selectLockedCells="1"/>
  <phoneticPr fontId="1"/>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判定シート</vt:lpstr>
      <vt:lpstr>WORK</vt:lpstr>
      <vt:lpstr>判定シート!Print_Area</vt:lpstr>
    </vt:vector>
  </TitlesOfParts>
  <Manager>くるみん助成金事務局</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くるみん認定取得事業主　助成要件</dc:title>
  <dc:creator>くるみん助成金事務局</dc:creator>
  <cp:lastModifiedBy>kurumin03</cp:lastModifiedBy>
  <cp:lastPrinted>2022-12-26T07:54:25Z</cp:lastPrinted>
  <dcterms:created xsi:type="dcterms:W3CDTF">2015-06-05T18:19:34Z</dcterms:created>
  <dcterms:modified xsi:type="dcterms:W3CDTF">2023-03-24T01:09:49Z</dcterms:modified>
</cp:coreProperties>
</file>